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UDITORIA\ASE\Grupo Clerhp Estructuras\CLE 2018\INDIVIDUAL\Cuentas anuales\"/>
    </mc:Choice>
  </mc:AlternateContent>
  <xr:revisionPtr revIDLastSave="0" documentId="13_ncr:1_{BCD13DBD-8198-4348-880E-285899E59697}" xr6:coauthVersionLast="43" xr6:coauthVersionMax="43" xr10:uidLastSave="{00000000-0000-0000-0000-000000000000}"/>
  <bookViews>
    <workbookView xWindow="-120" yWindow="-120" windowWidth="20730" windowHeight="11160" tabRatio="890" firstSheet="4" activeTab="4" xr2:uid="{00000000-000D-0000-FFFF-FFFF00000000}"/>
  </bookViews>
  <sheets>
    <sheet name="balance 2018" sheetId="1" state="hidden" r:id="rId1"/>
    <sheet name="pyg 2018" sheetId="2" state="hidden" r:id="rId2"/>
    <sheet name="balance 2017" sheetId="4" state="hidden" r:id="rId3"/>
    <sheet name="pyg 2017" sheetId="5" state="hidden" r:id="rId4"/>
    <sheet name="Balance 2018 memoria" sheetId="7" r:id="rId5"/>
    <sheet name="PyG 2018 memoria" sheetId="8" r:id="rId6"/>
    <sheet name="ECPN-A" sheetId="10" r:id="rId7"/>
    <sheet name="ECPN-B" sheetId="6" r:id="rId8"/>
    <sheet name="EFE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0" i="3" l="1"/>
  <c r="C65" i="3"/>
  <c r="C59" i="3" s="1"/>
  <c r="C35" i="3"/>
  <c r="C64" i="3"/>
  <c r="C74" i="3" l="1"/>
  <c r="C31" i="3" l="1"/>
  <c r="D52" i="8" l="1"/>
  <c r="D37" i="8"/>
  <c r="E54" i="7" l="1"/>
  <c r="H42" i="6" l="1"/>
  <c r="D65" i="3" l="1"/>
  <c r="D60" i="3"/>
  <c r="D59" i="3" s="1"/>
  <c r="D53" i="3"/>
  <c r="D35" i="3"/>
  <c r="D51" i="3" s="1"/>
  <c r="D8" i="3"/>
  <c r="D20" i="3"/>
  <c r="D27" i="3"/>
  <c r="D73" i="3" l="1"/>
  <c r="H20" i="6"/>
  <c r="I20" i="6"/>
  <c r="C53" i="3"/>
  <c r="C73" i="3" s="1"/>
  <c r="C43" i="3"/>
  <c r="C51" i="3" s="1"/>
  <c r="C54" i="7" l="1"/>
  <c r="D47" i="8" l="1"/>
  <c r="D62" i="8" s="1"/>
  <c r="D31" i="8"/>
  <c r="D26" i="8"/>
  <c r="D21" i="8"/>
  <c r="C33" i="7" l="1"/>
  <c r="B52" i="8" l="1"/>
  <c r="B37" i="8"/>
  <c r="B21" i="8"/>
  <c r="B13" i="8"/>
  <c r="M40" i="7"/>
  <c r="K40" i="7"/>
  <c r="M31" i="7"/>
  <c r="K31" i="7"/>
  <c r="C12" i="7" l="1"/>
  <c r="E12" i="7"/>
  <c r="H32" i="6" l="1"/>
  <c r="H38" i="6" s="1"/>
  <c r="D13" i="8"/>
  <c r="D41" i="8" s="1"/>
  <c r="D64" i="8" s="1"/>
  <c r="E45" i="7"/>
  <c r="C45" i="7"/>
  <c r="B47" i="8"/>
  <c r="B26" i="8"/>
  <c r="B31" i="8"/>
  <c r="M50" i="7"/>
  <c r="M56" i="7" s="1"/>
  <c r="M17" i="7"/>
  <c r="M22" i="7" s="1"/>
  <c r="K50" i="7"/>
  <c r="K17" i="7"/>
  <c r="K22" i="7" s="1"/>
  <c r="E33" i="7"/>
  <c r="E41" i="7"/>
  <c r="E20" i="7"/>
  <c r="E25" i="7"/>
  <c r="C41" i="7"/>
  <c r="C25" i="7"/>
  <c r="O48" i="6"/>
  <c r="O40" i="6"/>
  <c r="I42" i="6"/>
  <c r="O18" i="6"/>
  <c r="L32" i="6"/>
  <c r="L38" i="6" s="1"/>
  <c r="L54" i="6" s="1"/>
  <c r="E32" i="6"/>
  <c r="O30" i="6"/>
  <c r="O26" i="6"/>
  <c r="O16" i="6"/>
  <c r="O10" i="6"/>
  <c r="O20" i="6"/>
  <c r="I32" i="6"/>
  <c r="I38" i="6" s="1"/>
  <c r="I54" i="6" l="1"/>
  <c r="D68" i="8"/>
  <c r="K14" i="10" s="1"/>
  <c r="K48" i="10" s="1"/>
  <c r="D7" i="3"/>
  <c r="D33" i="3" s="1"/>
  <c r="D75" i="3" s="1"/>
  <c r="C27" i="3"/>
  <c r="C8" i="3"/>
  <c r="K56" i="7"/>
  <c r="O42" i="6"/>
  <c r="O32" i="6"/>
  <c r="O38" i="6" s="1"/>
  <c r="C56" i="7"/>
  <c r="H54" i="6"/>
  <c r="O54" i="6" s="1"/>
  <c r="B62" i="8"/>
  <c r="M58" i="7"/>
  <c r="K58" i="7"/>
  <c r="B41" i="8"/>
  <c r="E27" i="7"/>
  <c r="E56" i="7"/>
  <c r="E58" i="7" s="1"/>
  <c r="C20" i="3" l="1"/>
  <c r="B64" i="8"/>
  <c r="C20" i="7"/>
  <c r="C33" i="3" l="1"/>
  <c r="C75" i="3" s="1"/>
  <c r="B68" i="8"/>
  <c r="I14" i="10" s="1"/>
  <c r="I48" i="10" s="1"/>
  <c r="C27" i="7"/>
  <c r="C58" i="7" s="1"/>
</calcChain>
</file>

<file path=xl/sharedStrings.xml><?xml version="1.0" encoding="utf-8"?>
<sst xmlns="http://schemas.openxmlformats.org/spreadsheetml/2006/main" count="1664" uniqueCount="1524">
  <si>
    <t>Definicion</t>
  </si>
  <si>
    <t>Actual</t>
  </si>
  <si>
    <t>Anterior</t>
  </si>
  <si>
    <t>ACTIVO</t>
  </si>
  <si>
    <t>A) ACTIVO NO CORRIENTE</t>
  </si>
  <si>
    <t>VII. Deudores comerciales no corrientes</t>
  </si>
  <si>
    <t>a) Clientes por ventas y prestaciones de servicios a largo plazo</t>
  </si>
  <si>
    <t>b) Clientes por ventas y prestaciones de servicios a corto plazo</t>
  </si>
  <si>
    <t>V. Inversiones financieras a corto plazo</t>
  </si>
  <si>
    <t>PATRIMONIO NETO Y PASIVO</t>
  </si>
  <si>
    <t>A-1). Fondos propios</t>
  </si>
  <si>
    <t>I. Capital</t>
  </si>
  <si>
    <t>III. Reservas</t>
  </si>
  <si>
    <t>A-2). Ajustes por cambios de valor.</t>
  </si>
  <si>
    <t>B) PASIVO NO CORRIENTE</t>
  </si>
  <si>
    <t>VI. Acreedores comerciales no corrientes</t>
  </si>
  <si>
    <t>C) PASIVO CORRIENTE</t>
  </si>
  <si>
    <t>V. Acreedores comerciales y otras cuentas a pagar.</t>
  </si>
  <si>
    <t>a) Proveedores a largo plazo</t>
  </si>
  <si>
    <t>b) Proveedores a corto plazo</t>
  </si>
  <si>
    <t>1. Importe neto de la cifra de negocios.</t>
  </si>
  <si>
    <t>4. Aprovisionamientos.</t>
  </si>
  <si>
    <t>5. Otros ingresos de explotación.</t>
  </si>
  <si>
    <t>6. Gastos de personal.</t>
  </si>
  <si>
    <t>7. Otros gastos de explotación.</t>
  </si>
  <si>
    <t>11. Deterioro y resultado por enajenaciones del inmovilizado.</t>
  </si>
  <si>
    <t>14. Ingresos financieros.</t>
  </si>
  <si>
    <t>15. Gastos financieros.</t>
  </si>
  <si>
    <t>16. Variación de valor razonable en instrumentos financieros.</t>
  </si>
  <si>
    <t>18. Deterioro y resultado por enajenaciones de instrumentos financiero</t>
  </si>
  <si>
    <t>19. Otros ingresos y gastos de carácter financiero</t>
  </si>
  <si>
    <t>a) Incorporación al activo de gastos financieros</t>
  </si>
  <si>
    <t>b) Ingresos financieros derivados de convenios de acreedores</t>
  </si>
  <si>
    <t>c) Resto de ingresos y gastos</t>
  </si>
  <si>
    <t>CLERHP ESTRUCTURAS, S.A.</t>
  </si>
  <si>
    <t>(Euros)</t>
  </si>
  <si>
    <t>A) Flujos de efectivo de las actividades de explotación</t>
  </si>
  <si>
    <t>1. Resultado del ejercicio antes de impuestos</t>
  </si>
  <si>
    <t>2. Ajustes del resultado</t>
  </si>
  <si>
    <t>a) Amortización del inmovilizado</t>
  </si>
  <si>
    <t>(+)</t>
  </si>
  <si>
    <t>b) Correcciones valorativas por deterioro</t>
  </si>
  <si>
    <t>(+/-)</t>
  </si>
  <si>
    <t>c) Variación de provisiones</t>
  </si>
  <si>
    <t>d) Imputación de subvenciones</t>
  </si>
  <si>
    <t>(-)</t>
  </si>
  <si>
    <t>e) Resultados por bajas y enajenaciones de inmovilizado</t>
  </si>
  <si>
    <t>g) Ingresos financieros</t>
  </si>
  <si>
    <t>h) Gastos financieros</t>
  </si>
  <si>
    <t>i) Diferencias de cambio</t>
  </si>
  <si>
    <t>j) Variación de valor razonable en instrumentos financieros</t>
  </si>
  <si>
    <t>k) Otros ingresos y gastos</t>
  </si>
  <si>
    <t>3. Cambios en el capital corriente</t>
  </si>
  <si>
    <t>a) Existencias</t>
  </si>
  <si>
    <t>b) Deudores y otras cuentas a cobrar</t>
  </si>
  <si>
    <t>c) Otros activos corrientes</t>
  </si>
  <si>
    <t>d) Acreedores y otras cuentas a pagar</t>
  </si>
  <si>
    <t>e) Otros pasivos corrientes</t>
  </si>
  <si>
    <t>f) Otros activos y pasivos no corrientes</t>
  </si>
  <si>
    <t>4. Otros flujos de efectivo de las actividades de explotación</t>
  </si>
  <si>
    <t>a) Pagos de intereses</t>
  </si>
  <si>
    <t>b) Cobros de dividendos</t>
  </si>
  <si>
    <t>c) Cobros de intereses</t>
  </si>
  <si>
    <t>d) Cobros (pagos) por impuesto sobre beneficio</t>
  </si>
  <si>
    <t>e) Otros pagos (cobros)</t>
  </si>
  <si>
    <t>(-/+)</t>
  </si>
  <si>
    <t>5. Flujos de efectivo de las actividades de explotación (1+2+3+4)</t>
  </si>
  <si>
    <t>B) Flujos de efectivo de las actividades de inversión</t>
  </si>
  <si>
    <t>6. Pagos por inversiones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</si>
  <si>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</si>
  <si>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</si>
  <si>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</si>
  <si>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</si>
  <si>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</si>
  <si>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matenidos para la venta</t>
  </si>
  <si>
    <t>g) Otros activos</t>
  </si>
  <si>
    <t>7. Cobros por desinversiones</t>
  </si>
  <si>
    <t>8. Flujos de efectivo de las actividades de inversión (7-6)</t>
  </si>
  <si>
    <t>C) Flujos de efectivo de las actividades de financiación</t>
  </si>
  <si>
    <t>9. Cobros y pagos por instrumentos de patrimonio (a+b+c+d+e)</t>
  </si>
  <si>
    <t>a) Emisión de instrumentos de patrimonio</t>
  </si>
  <si>
    <t>b) Amortización de instrumentos de patrimonio</t>
  </si>
  <si>
    <t>c) Adquisición de instrumentos de patrimonio propio</t>
  </si>
  <si>
    <t>d) Enajenación de instrumentos de patrimonio propio</t>
  </si>
  <si>
    <t>e) Subvenciones, donaciones y legados recibidos</t>
  </si>
  <si>
    <t>10. Cobros y pagos por instrumentos de pasivo financiero (a-b)</t>
  </si>
  <si>
    <t>a) Emisión de (1+2+3+4)</t>
  </si>
  <si>
    <t>1. Obligaciones y otros valores negociables</t>
  </si>
  <si>
    <t>2. Deudas con entidades de crédito</t>
  </si>
  <si>
    <t>3. Deudas con empresas del grupo y asociadas</t>
  </si>
  <si>
    <t>4. Otras deudas</t>
  </si>
  <si>
    <t>b) Devolución y amortización de (1+2+3+4)</t>
  </si>
  <si>
    <t>11. Pagos por dividendos y remuneraciones de otros instrumentos de patrimonio (a+b)</t>
  </si>
  <si>
    <t>a) Dividendos</t>
  </si>
  <si>
    <t>b) Remuneración de otros instrumentos de patrimonio</t>
  </si>
  <si>
    <t>12. Flujos de efectivo de las actividades de financiación (9+10-11)</t>
  </si>
  <si>
    <t>D) Efecto de las variaciones de los tipos de cambio</t>
  </si>
  <si>
    <t>E) Aumento / disminución neta del efectivo o equivalentes (5+8+12+D)</t>
  </si>
  <si>
    <t>Efectivo o equivalentes al comienzo del ejercicio</t>
  </si>
  <si>
    <t>Efectivo o equivalentes al final del ejercicio</t>
  </si>
  <si>
    <t>-</t>
  </si>
  <si>
    <t>I. Inmovilizado Intangible.</t>
  </si>
  <si>
    <t>1. Desarrollo. (cuentas 201,2801,2901)</t>
  </si>
  <si>
    <t>2. Concesiones. (cuentas 202,2802,2902)</t>
  </si>
  <si>
    <t>3. Patentes, licencias, marcas y similares. (cuentas 203,2803,2903)</t>
  </si>
  <si>
    <t>4. Fondo de comercio. (cuentas 204)</t>
  </si>
  <si>
    <t>5. Aplicaciones informáticas. (cuentas 206,2806,2906)</t>
  </si>
  <si>
    <t>206000000 - APLICACIONES INFORMATICAS</t>
  </si>
  <si>
    <t>280600000 - AMORTIZACION ACUMULADA APLICACIONES INFORMATICAS</t>
  </si>
  <si>
    <t>6. Investigación (cuentas 200,2800,2900)</t>
  </si>
  <si>
    <t>200000000 - INVESTIGACION</t>
  </si>
  <si>
    <t>7. Otro inmovilizado intangible. (cuentas 205,209,2805,2905,2909)</t>
  </si>
  <si>
    <t>II. Inmovilizado material.</t>
  </si>
  <si>
    <t>1. Terrenos y construcciones. (cuentas 210,211,2811,2910,2911)</t>
  </si>
  <si>
    <t>2. Instalaciones técnicas, maquinaria, utilaje, mobiliario y otro inmo (cuentas 212,213,214,215,216,217,218,219,2812,2813,2814,2815,2816,2817,2818,2819,2912,2913,2914,2915,2916,2917,2918,2919)</t>
  </si>
  <si>
    <t>212000000 - INSTALACIONES TECNICAS</t>
  </si>
  <si>
    <t>212000001 - AIRE ACONDICIONADO</t>
  </si>
  <si>
    <t>212000004 - OBRAS OFICINA MURCIA</t>
  </si>
  <si>
    <t>215000000 - OTRAS INSTALACIONES</t>
  </si>
  <si>
    <t>216000000 - MOBILIARIO</t>
  </si>
  <si>
    <t>217000000 - FUJITSU LIFEBOOK AH531</t>
  </si>
  <si>
    <t>217000001 - HP 650 ORDENADOR PORTATIL</t>
  </si>
  <si>
    <t>217000002 - ASUS K55VD ORDENADOR PORTATIL</t>
  </si>
  <si>
    <t>217000003 - PC COM STUDIO FULL I7-4770/16GB</t>
  </si>
  <si>
    <t>217000004 - PORTATIL LENOVO Z510</t>
  </si>
  <si>
    <t>217000005 - ACER ASPIRE V5</t>
  </si>
  <si>
    <t>217000006 - MOUNTAIN LABS</t>
  </si>
  <si>
    <t>217000007 - LENOVO ESSENTIAL</t>
  </si>
  <si>
    <t>217000008 - ORDENADOR CONTROLADORA NAUTIZ</t>
  </si>
  <si>
    <t>217000009 - HP 15-N024SS</t>
  </si>
  <si>
    <t>217000010 - IPHONE 6 GOLD</t>
  </si>
  <si>
    <t>217000011 - IPHONE 6 SPACE GRAY</t>
  </si>
  <si>
    <t>217000012 - ORDENADOR GE70 2QE-829ES</t>
  </si>
  <si>
    <t>217000013 - ASUS F55LD-XX924H</t>
  </si>
  <si>
    <t>217000014 - LENOVO G50-80 (PILAR)</t>
  </si>
  <si>
    <t>217000015 - ASUS X554LD-XX924H</t>
  </si>
  <si>
    <t>217000016 - HEWLETT PACKARD OJL 8615</t>
  </si>
  <si>
    <t>217000017 - MSI PX60</t>
  </si>
  <si>
    <t>217000018 - MSI GE72</t>
  </si>
  <si>
    <t>217000019 - HDD WD</t>
  </si>
  <si>
    <t>217000020 - PCCOM WOEKSATATION II</t>
  </si>
  <si>
    <t>217000021 - MSI PX 60</t>
  </si>
  <si>
    <t>217000022 - PCCOM WORKSATACION II + LG+ LOGITECH</t>
  </si>
  <si>
    <t>217000023 - ASUS F556UJ</t>
  </si>
  <si>
    <t>217000024 - MICROSOFT SURFACE 4 PRO</t>
  </si>
  <si>
    <t>217000025 - ASUS GL552VW</t>
  </si>
  <si>
    <t>217000026 - HP PAVILION 17</t>
  </si>
  <si>
    <t>217000027 - ASUS K541UJ-GQ126T</t>
  </si>
  <si>
    <t>217000029 - MATERIAL MANTENIDO PARA LA VENTA PC COMPONENTES</t>
  </si>
  <si>
    <t>218000000 - ELEMENTOS DE TRANSPORTE</t>
  </si>
  <si>
    <t>281200000 - AMORTIZACION ACUMULADA INSTALACIONES TECNICAS</t>
  </si>
  <si>
    <t>281500000 - AMORTIZACION ACUMULADA DE OTRAS INSTALACIONES</t>
  </si>
  <si>
    <t>281600000 - AMORTIZACION ACUMULADA DE MOBILIARIO</t>
  </si>
  <si>
    <t>281700000 - AMORT. ACUM. DE EQUIPOS PARA PROCESOS DE INFORMACI</t>
  </si>
  <si>
    <t>281800000 - AMORTIZACION ACUMULADA DE ELEMENTOS TRANSPORTE</t>
  </si>
  <si>
    <t>3. Inmovilizado en curso y anticipos. (cuentas 23)</t>
  </si>
  <si>
    <t>III. Inversiones inmobiliarias.</t>
  </si>
  <si>
    <t>1. Terrenos. (cuentas 220,2920)</t>
  </si>
  <si>
    <t>2. Construcciones. (cuentas 221,282,2921)</t>
  </si>
  <si>
    <t>IV. Inversiones en empresas del grupo y asociadas a largo plazo.</t>
  </si>
  <si>
    <t>1. Instrumentos de patrimonio (cuentas 2403,2404,2493,2494,293)</t>
  </si>
  <si>
    <t>240300000 - PARTICIPACIONES A L/P EN EMPRESAS DEL GRUPO</t>
  </si>
  <si>
    <t>240300001 - PARTICIPACION CAP.SOCIAL CLERHP BOLIVIA</t>
  </si>
  <si>
    <t>240300002 - PARTICIPACION CAP.SOCIAL CLERHP BRASIL</t>
  </si>
  <si>
    <t>240300003 - PARTICIPACION CAP.SOCIAL AEC</t>
  </si>
  <si>
    <t>240300004 - PARTICIPACION CAP.SOCIAL AEC ESPAÑA</t>
  </si>
  <si>
    <t>240300005 - PARTICIPACION CAP.SOCIAL CLERHP CONST. Y CON. SL</t>
  </si>
  <si>
    <t>240300006 - PARTICIPACION CAP.SOCIAL CLERHP PY</t>
  </si>
  <si>
    <t>240300007 - PARTICIPACION CAP.SOCIAL CLERHP BL AMPL 16/03</t>
  </si>
  <si>
    <t>249300000 - DESEM. PTES. PATICIPACIONES L/P EN EMPRESAS GRUPO</t>
  </si>
  <si>
    <t>249300002 - DESEMB. PTES. PARTICIPACIONES L/P BRASIL</t>
  </si>
  <si>
    <t>249300004 - DESEM.PTES AMPLIACION L/P BRASIL</t>
  </si>
  <si>
    <t>293300002 - DETERIORO PARTICIPACIOENS CLERHP BRASIL</t>
  </si>
  <si>
    <t>293500000 - DETERIORO VALOR PARTICIP.A L/P OTRAS PARTES VINC.</t>
  </si>
  <si>
    <t>2. Créditos a empresas (cuentas 2423,2424,2953,2954)</t>
  </si>
  <si>
    <t>242300002 - CREDITOS A L/P CLERHP BOLIVIA</t>
  </si>
  <si>
    <t>3. Valores representativos de deuda. (cuentas 2413,2414,2943,2944)</t>
  </si>
  <si>
    <t>4. Derivados</t>
  </si>
  <si>
    <t>5. Otros activos financieros</t>
  </si>
  <si>
    <t>6. Otras Inversiones</t>
  </si>
  <si>
    <t>V. Inversiones financieras a largo plazo.</t>
  </si>
  <si>
    <t>1. Instrumentos de patrimonio (cuentas 2405,2495,250,259)</t>
  </si>
  <si>
    <t>250000001 - APORTACIONES CAJAMAR</t>
  </si>
  <si>
    <t>2. Créditos a terceros (cuentas 2425,252,253,254,2955,298)</t>
  </si>
  <si>
    <t>3. Valores representativos de deuda (cuentas 2415,251,2945,297,296)</t>
  </si>
  <si>
    <t>4. Derivados (cuentas 255)</t>
  </si>
  <si>
    <t>5. Otros activos financieros (cuentas 258,26)</t>
  </si>
  <si>
    <t>260000001 - FIANZA OFICINA MURCIA</t>
  </si>
  <si>
    <t>6.Otras Inversiones (cuentas 257)</t>
  </si>
  <si>
    <t>VI. Activos por impuesto diferido. (cuentas 474)</t>
  </si>
  <si>
    <t>B) ACTIVO CORRIENTE.</t>
  </si>
  <si>
    <t>I. Activos no corrientes mantenidos para la venta. (cuentas 580,581,582,583,584,599)</t>
  </si>
  <si>
    <t>II. Existencias.</t>
  </si>
  <si>
    <t>1. Comerciales (cuentas 30,390)</t>
  </si>
  <si>
    <t>300000000 - MERCADERIAS A</t>
  </si>
  <si>
    <t>300000001 - EXISTENCIAS</t>
  </si>
  <si>
    <t>2. Materias primas y otros aprovisionamientos. (cuentas 31,32,391,392)</t>
  </si>
  <si>
    <t>3. Productos en curso. (cuentas 33,34,393,394)</t>
  </si>
  <si>
    <t>a) De ciclo largo de producción</t>
  </si>
  <si>
    <t>b) De ciclo corto de producción</t>
  </si>
  <si>
    <t>4. Productos terminados. (cuentas 35,395)</t>
  </si>
  <si>
    <t>5. Subproductos, residuos y materiales recuperados. (cuentas 36,396)</t>
  </si>
  <si>
    <t>6. Anticipos a proveedores. (cuentas 407)</t>
  </si>
  <si>
    <t>407000000 - ANTICIPO A PROVEEDORES</t>
  </si>
  <si>
    <t>407000006 - ANTICIPOS DCM</t>
  </si>
  <si>
    <t>407000007 - ANTICIPO LEMON WAY</t>
  </si>
  <si>
    <t>407000009 - ANTICIPO EUROENCOFRA</t>
  </si>
  <si>
    <t>407000010 - ANTICIPO DURBAN ALQUILER</t>
  </si>
  <si>
    <t>407000011 - ANTICIPO VENDEMAIL</t>
  </si>
  <si>
    <t>407000012 - ANTICIPO RHETO DESARROLLO</t>
  </si>
  <si>
    <t>407000013 - ANTICIPO NOMINAS JUAN ANDRES</t>
  </si>
  <si>
    <t>III. Deudores comerciales y otras cuentas a cobrar.</t>
  </si>
  <si>
    <t>1.Clientes por ventas y prestaciones de servicios. (cuentas 430,431,432,435,436,437,490,4935)</t>
  </si>
  <si>
    <t>430000000 - CLIENTES(EURO)</t>
  </si>
  <si>
    <t>430000008 - ARGEPRO, ARQUITECTURA Y GESTION DE PROYECTOS SRL</t>
  </si>
  <si>
    <t>430000014 - OBRA EN CURSO</t>
  </si>
  <si>
    <t>430000017 - MECA ALCAZAR SL</t>
  </si>
  <si>
    <t>430000020 - BLACUTT</t>
  </si>
  <si>
    <t>430000021 - DIEGO ESTEBAN GUZMAN VEGA</t>
  </si>
  <si>
    <t>430000022 - INMOBILIARIA DAGUS SRL</t>
  </si>
  <si>
    <t>430000023 - MOBACRUZ SRL</t>
  </si>
  <si>
    <t>430000024 - ECOVIANA SRL</t>
  </si>
  <si>
    <t>430000025 - EL CEDRO, SRL</t>
  </si>
  <si>
    <t>430000026 - CONSTRUCCIONES RUBAU SA</t>
  </si>
  <si>
    <t>430000027 - CONSTRUCTORA GIOTTO Y CARRILHO SRL</t>
  </si>
  <si>
    <t>430000028 - HOTEL CASAGRANDE, SRL</t>
  </si>
  <si>
    <t>430000029 - CONSTRUCTORA MALAGA HNOS SA</t>
  </si>
  <si>
    <t>430000030 - BOLIVIAN GLOBAL INVESTMENT SA</t>
  </si>
  <si>
    <t>430000031 - NEINOR SUR SAU</t>
  </si>
  <si>
    <t>430000032 - TOMAS PARRA SANCHEZ Y OTROS CB</t>
  </si>
  <si>
    <t>430000033 - LESLIE KARINA SALAZAR DE BUSTILLOS</t>
  </si>
  <si>
    <t>430000034 - PASCUAL VILAR COMPANY</t>
  </si>
  <si>
    <t>430000035 - COLUMNA COSTRUCTORA IMPORTADORA ELECTRICA SRL</t>
  </si>
  <si>
    <t>430000101 - ARGEPRO CALLE 10</t>
  </si>
  <si>
    <t>430000103 - PROISIDRO SRL</t>
  </si>
  <si>
    <t>430000104 - TELCOINVER SL</t>
  </si>
  <si>
    <t>430000105 - PROINTEGRA BOLIVIA SRL</t>
  </si>
  <si>
    <t>430000106 - ORTIZ CONSTRUCCIONES Y PROYECTOS SA SUC BOLIVIA</t>
  </si>
  <si>
    <t>430800003 - RETENCION MERCEDES CAMPOS</t>
  </si>
  <si>
    <t>430900001 - INTERESES PENDIENTES FRACTURAS PY</t>
  </si>
  <si>
    <t>430900002 - AT PENDIENTE DE FACTURAR PY</t>
  </si>
  <si>
    <t>436000000 - CLIENTES DE DUDOSO COBRO</t>
  </si>
  <si>
    <t>490000000 - DETERIORO VALOR CREDITOS POR OPERACIOENS CCIALES.</t>
  </si>
  <si>
    <t>2. Clientes,empresas del grupo y asociadas. (cuentas 433,434,4933,4934)</t>
  </si>
  <si>
    <t>433000000 - CLIENTES EMPRESAS DEL GRUPO(EUROS)</t>
  </si>
  <si>
    <t>433000001 - CONSTRUCCIONES GUAMORA PARAGUAY SL</t>
  </si>
  <si>
    <t>433000002 - CLERHP ESTRUCTURAS BOLIVIA SRL</t>
  </si>
  <si>
    <t>433000003 - ALQUILER DE EQUIPOS DE CONSTRUCCION SRL</t>
  </si>
  <si>
    <t>433000004 - CLERHP ESTRUCTURAS PARAGUAY SRL</t>
  </si>
  <si>
    <t>433000006 - OC PARAGUAY (PY)</t>
  </si>
  <si>
    <t>3. Deudores varios. (cuentas 44,5531,5533)</t>
  </si>
  <si>
    <t>440000008 - ANT. JUSTIFICAR PEDRO ROMERO HERNANDEZ</t>
  </si>
  <si>
    <t>440000009 - ANT.JUSTIFICAR PEDRO J. ROMERO MTEZ</t>
  </si>
  <si>
    <t>440900000 - DEUDORES, FACTURAS PENDIENTES DE FORMALIZAR</t>
  </si>
  <si>
    <t>4. Personal. (cuentas 460,544)</t>
  </si>
  <si>
    <t>5. Activos por impuesto corriente. (cuentas 4709)</t>
  </si>
  <si>
    <t>470900000 - HP, DEUDORA POR DEVOLUCION DE IMPUESTOS</t>
  </si>
  <si>
    <t>6. Otros créditos con las AA.PP (cuentas 4700,4708,471,472,473)</t>
  </si>
  <si>
    <t>470000000 - HACIENDA PUBLICA, DEUDORA POR IVA</t>
  </si>
  <si>
    <t>472000000 - HACIENDA PUBLICA, IVA SOPORTADO</t>
  </si>
  <si>
    <t>472000010 - IVA SOPORTADO 10%</t>
  </si>
  <si>
    <t>472000014 - EXENTO DE IVA, OPERACIONES EXTRACOMUNITARIAS</t>
  </si>
  <si>
    <t>472000021 - IVA SOPORTADO 21%</t>
  </si>
  <si>
    <t>473000000 - HACIENDA PUBLICA, RETENCIONES Y PAGOS A CUENTA</t>
  </si>
  <si>
    <t>473000001 - IMPUESTOS NACIONALES BOLIVIA RETENCION 12.5%</t>
  </si>
  <si>
    <t>473000002 - PAGOS A CUENTA IS</t>
  </si>
  <si>
    <t>473000003 - RETENCIONES BOLIVIA NO DEDUCIBLES 2017</t>
  </si>
  <si>
    <t>7. Accionistas por desembolsos exigidos. (cuentas 5580)</t>
  </si>
  <si>
    <t>IV. Inversiones en empresas del grupo y asociadas a corto plazo</t>
  </si>
  <si>
    <t>1.Instrumentos de patrimonio (cuentas 5303,5304,5393,5394,593)</t>
  </si>
  <si>
    <t>2. Créditos a empresas (cuentas 5323,5324,5343,5344,5953,5954)</t>
  </si>
  <si>
    <t>534300000 - INTERESES C/P DE CREDITOS A EMPRESAS DEL GRUPO.</t>
  </si>
  <si>
    <t>534300002 - INTERESES C/P CLERHP BOL</t>
  </si>
  <si>
    <t>534300003 - INTERESES C/P AEC BOL</t>
  </si>
  <si>
    <t>534300004 - INTERESES C/P PY</t>
  </si>
  <si>
    <t>3.Valores representativos de deuda (cuentas 5313,5314,5333,5334,5943,5944)</t>
  </si>
  <si>
    <t>5. Otros activos financieros (cuentas 5353,5354,(-5523),(-5524))</t>
  </si>
  <si>
    <t>552300001 - CUENTA CORRIENTE CLERHP BOLIVIA</t>
  </si>
  <si>
    <t>552300003 - CUENTA CORRIENTE AEC BOLIVIA</t>
  </si>
  <si>
    <t>552300004 - CUENTA CORRIENTE AEC ESPAÑA</t>
  </si>
  <si>
    <t>552300005 - CUENTA CORRIENTE CLERHP CONST. Y CONTRATAS</t>
  </si>
  <si>
    <t>552300006 - CUENTA CORRIENTE CLERHP PY</t>
  </si>
  <si>
    <t>1.Instrumentos de patrimonio. (cuentas 5305,540,5395,549)</t>
  </si>
  <si>
    <t>2. Créditos a empresas. (cuentas 5325,5345,542,543,547,-5955,-598)</t>
  </si>
  <si>
    <t>3. Valores representativos de deuda. (cuentas 5315,5335,541,546,5945,597,596)</t>
  </si>
  <si>
    <t>4. Derivados. (cuentas 5590,5593)</t>
  </si>
  <si>
    <t>5. Otros activos financieros (cuentas 5355,545,548,(-551),(-5525),565,566,(-554))</t>
  </si>
  <si>
    <t>551000008 - NAVARRO MUÑOZ, ANTONIO</t>
  </si>
  <si>
    <t>566000000 - DEPOSITOS CONSTITUIDOS A C/P</t>
  </si>
  <si>
    <t>566000001 - CUENTA CORRIENTE GPM(AUTOCARTERA)</t>
  </si>
  <si>
    <t>566000002 - CUENTA CORRIENTE GPM*239(AUTOCARTERA)</t>
  </si>
  <si>
    <t>VI. Periodificaciones a corto plazo. (cuentas 480,567)</t>
  </si>
  <si>
    <t>480000000 - GASTOS ANTICIPADOS</t>
  </si>
  <si>
    <t>VII. Efectivo y otros activos líquidos equivalentes.</t>
  </si>
  <si>
    <t>1. Tesorería. (cuentas 570,571,572,573,574,575)</t>
  </si>
  <si>
    <t>570000001 - CAJA ANTONIO CANTON</t>
  </si>
  <si>
    <t>570000002 - CAJA M.PILAR POZA</t>
  </si>
  <si>
    <t>570000003 - CAJA CRISTOBAL GARCIA GARCIA</t>
  </si>
  <si>
    <t>570000005 - ARBORIBUS</t>
  </si>
  <si>
    <t>572000000 - BANCO SABADELL EUR 4212</t>
  </si>
  <si>
    <t>572000002 - BANCO POPULAR 168</t>
  </si>
  <si>
    <t>572000003 - BANCO SANTANDER CENTRAL HISPANO 9888</t>
  </si>
  <si>
    <t>572000004 - BANCO POPULAR 304</t>
  </si>
  <si>
    <t>572000005 - BANCO DEUTSCHE BANK 160</t>
  </si>
  <si>
    <t>572000006 - CAJAMAR</t>
  </si>
  <si>
    <t>572000008 - CAJA DE ARQUITECTOS 548</t>
  </si>
  <si>
    <t>572000009 - LIBERBANK</t>
  </si>
  <si>
    <t>572000010 - BANKIA 211</t>
  </si>
  <si>
    <t>572000011 - BBVA **1312</t>
  </si>
  <si>
    <t>572000012 - BANKINTER 2282</t>
  </si>
  <si>
    <t>572000016 - BANCO SANTANDER CENTRAL HISPANO 3854</t>
  </si>
  <si>
    <t>572000018 - LA CAIXA 106282</t>
  </si>
  <si>
    <t>573000001 - BANCO SABADELL USD 0070030315</t>
  </si>
  <si>
    <t>573000002 - BSCH DOLARES</t>
  </si>
  <si>
    <t>573000003 - BANKIA DOLARES 1605</t>
  </si>
  <si>
    <t>573000004 - BANKINTER USD 2162</t>
  </si>
  <si>
    <t>573000005 - MONEX GRUPO FINANCIERO</t>
  </si>
  <si>
    <t>2. Otros activos líquidos equivalentes. (cuentas 576)</t>
  </si>
  <si>
    <t>TOTALACTIVO (A+B)</t>
  </si>
  <si>
    <t>A) Patrimonio Neto</t>
  </si>
  <si>
    <t>1. Capital escriturado. (cuentas 100,101,102)</t>
  </si>
  <si>
    <t>100000000 - CAPITAL SOCIAL</t>
  </si>
  <si>
    <t>100000001 - CAPITAL SOCIAL POR AMPLIACION 2015</t>
  </si>
  <si>
    <t>2. Capital no exigido. (cuentas 1030,1040)</t>
  </si>
  <si>
    <t>II. Prima de emisión. (cuentas 110)</t>
  </si>
  <si>
    <t>110000000 - PRIMA EMISION AMPLIACION 2015</t>
  </si>
  <si>
    <t>1. Legal y estatutarias. (cuentas 112,1141)</t>
  </si>
  <si>
    <t>112000000 - RESERVA LEGAL</t>
  </si>
  <si>
    <t>2. Otras reservas. (cuentas 113,1140,1142,1143,1144,115,119)</t>
  </si>
  <si>
    <t>113000000 - RESERVA VOLUNTARIA</t>
  </si>
  <si>
    <t>113000001 - RESERVA AUTOCARTERA</t>
  </si>
  <si>
    <t>113000016 - RESERVA CAPITALIZACION 2016</t>
  </si>
  <si>
    <t>113000017 - RESERVA CAPITALIZACION 2017</t>
  </si>
  <si>
    <t>114200001 - RESERVA AMORT. PREST. ENISA</t>
  </si>
  <si>
    <t>3. Reserva de revalorización.</t>
  </si>
  <si>
    <t>4. Reserva de capitalización.</t>
  </si>
  <si>
    <t>IV. Acciones y participaciones en patrimonio propias. (cuentas 108,109)</t>
  </si>
  <si>
    <t>108000001 - AUTOCARTERA 1.27€</t>
  </si>
  <si>
    <t>108000002 - AUTOCARTERA 1.46€</t>
  </si>
  <si>
    <t>108000003 - AUTOCARTERA 1.41€</t>
  </si>
  <si>
    <t>108000004 - AUTOCARTERA 1.37€</t>
  </si>
  <si>
    <t>108000005 - AUTOCARTERA 1.51€</t>
  </si>
  <si>
    <t>108000006 - AUTOCARTERA 1.40€</t>
  </si>
  <si>
    <t>108000007 - AUTOCARTERA 1.34€</t>
  </si>
  <si>
    <t>108000008 - AUTOCARTERA 1.31€</t>
  </si>
  <si>
    <t>108000009 - AUTOCARTERA A 1.28€</t>
  </si>
  <si>
    <t>108000010 - AUTOCARTERA A 1.25€</t>
  </si>
  <si>
    <t>108000011 - AUTOCARTERA A 1.22€</t>
  </si>
  <si>
    <t>108000012 - AUTOCARTERA A 1.19€</t>
  </si>
  <si>
    <t>108000013 - AUTOCARTERA A 1.16€</t>
  </si>
  <si>
    <t>108000014 - AUTOCARTERA A 1.13€</t>
  </si>
  <si>
    <t>108000015 - AUTOCARTERA A 1.10€</t>
  </si>
  <si>
    <t>108000016 - AUTOCARTERA A 1.07€</t>
  </si>
  <si>
    <t>108000017 - AUTOCARTERA A 1.02€</t>
  </si>
  <si>
    <t>108000018 - AUTOCARTERA A 0.99€</t>
  </si>
  <si>
    <t>108000019 - AUTOCARTERA A 1.08€</t>
  </si>
  <si>
    <t>108000020 - AUTOCARTERA A 1.05€</t>
  </si>
  <si>
    <t>108000021 - AUTOCARTERA A 1.00€</t>
  </si>
  <si>
    <t>108000022 - AUTOCARTERA A 0.98€</t>
  </si>
  <si>
    <t>108000024 - AUTOCARTERA A 0.90€</t>
  </si>
  <si>
    <t>108000025 - AUTOCARTERA A 0.88€</t>
  </si>
  <si>
    <t>108000026 - AUTOCARTERA A 0.86€</t>
  </si>
  <si>
    <t>108000027 - AUTOCARTERA A 0.84€</t>
  </si>
  <si>
    <t>108000028 - AUTOCARTERA A 0.82€</t>
  </si>
  <si>
    <t>108000029 - AUTOCARTERA A 0.80€</t>
  </si>
  <si>
    <t>108000030 - AUTOCARTERA A 0.92€</t>
  </si>
  <si>
    <t>108000031 - AUTOCARTERA A 0.94€</t>
  </si>
  <si>
    <t>108000032 - AUTOCARTERA A 0.96€</t>
  </si>
  <si>
    <t>108000033 - AUTOCARTERA A 0.915€</t>
  </si>
  <si>
    <t>108000034 - AUTOCARTERA A 0.87€</t>
  </si>
  <si>
    <t>108000036 - AUTOCARTERA A 0.97</t>
  </si>
  <si>
    <t>108000037 - AUTOCARTERA A 0.995</t>
  </si>
  <si>
    <t>V. Resultados de ejercicios anteriores.</t>
  </si>
  <si>
    <t>1. Remanente. (cuentas 120)</t>
  </si>
  <si>
    <t>2. Resultados negativos de ejercicios anteriores. (cuentas 121)</t>
  </si>
  <si>
    <t>VI. Otras aportaciones de socios. (cuentas 118)</t>
  </si>
  <si>
    <t>VII. Resultado del ejercicio (cuentas 129)</t>
  </si>
  <si>
    <t>129000001 - PERDIDAS Y GANANCIAS</t>
  </si>
  <si>
    <t>VIII. Dividendo a cuenta (cuentas 557)</t>
  </si>
  <si>
    <t>IX. Otros instrumentos de patrimonio. (cuentas 111)</t>
  </si>
  <si>
    <t>I. Instrumentos financieros disponibles para la venta. (cuentas 133)</t>
  </si>
  <si>
    <t>II. Operaciones de cobertura. (cuentas 1340,1341)</t>
  </si>
  <si>
    <t>III. Activos no corrientes y pasivos vinculados mantenidos para la ven (cuentas 136)</t>
  </si>
  <si>
    <t>IV. Diferencias de conversión (cuentas 135)</t>
  </si>
  <si>
    <t>V. Otros (cuentas 137)</t>
  </si>
  <si>
    <t>A-3). Subvenciones, donaciones y legados recibidos. (cuentas 130,131,132)</t>
  </si>
  <si>
    <t>I. Provisiones a largo plazo.</t>
  </si>
  <si>
    <t>1. Obligaciones por prestaciones a largo plazo al personal. (cuentas 140)</t>
  </si>
  <si>
    <t>2. Actuaciones medioambientales. (cuentas 145)</t>
  </si>
  <si>
    <t>3. Provisiones por reestructuración. (cuentas 146)</t>
  </si>
  <si>
    <t>4. Otras provisiones (cuentas 141,142,143,147)</t>
  </si>
  <si>
    <t>II. Deudas a largo plazo.</t>
  </si>
  <si>
    <t>1. Obligaciones y otros valores negociables. (cuentas 177,178,179)</t>
  </si>
  <si>
    <t>2. Deudas con entidades de crédito. (cuentas 1605,170)</t>
  </si>
  <si>
    <t>170000000 - DEUDAS A L/P CON ENTIDADES DE CREDITO</t>
  </si>
  <si>
    <t>170000003 - PRESTAMO L/P DEUTSCHE BANK 03230327247, 100.000€</t>
  </si>
  <si>
    <t>170000004 - PRESTAMO BANCO POPULAR L/P 200.000€, N.0440005656</t>
  </si>
  <si>
    <t>170000005 - PRESTAMOS CAJAMAR 80.000€</t>
  </si>
  <si>
    <t>170000009 - PRESTAMO LIBERBANK 60.000€</t>
  </si>
  <si>
    <t>170000010 - PRESTAMO BANKIA 16383533/81, 300.000€</t>
  </si>
  <si>
    <t>170000011 - PRESTAMO CAJA ARQUITECTOS 3000P10440, 23.000€</t>
  </si>
  <si>
    <t>170000012 - PRESTAMO BANKIA 16528954/10, 250.000€</t>
  </si>
  <si>
    <t>170000013 - PRESTAMO CAJA ARQUITECTOS 3000P10453, 200.000€</t>
  </si>
  <si>
    <t>170000016 - PRESTAMO SANTANDER 0632362, 91.000€</t>
  </si>
  <si>
    <t>170000017 - PRESTAMO BBVA 150.000€</t>
  </si>
  <si>
    <t>170000018 - PRESTAMO CAJA ARQUITECTOS 3000P10495, 75.000€</t>
  </si>
  <si>
    <t>170000021 - PRESTAMO BANKINTER  510035196 75.000€</t>
  </si>
  <si>
    <t>170000022 - PRESTAMO CAIXABANK 31701813667 110.000 EUROS</t>
  </si>
  <si>
    <t>170000023 - PRESTAMO BANKIA 21871609/29, 200.000€</t>
  </si>
  <si>
    <t>170000024 - PRESTAMO SANTANDER  0623177, 200.000€</t>
  </si>
  <si>
    <t>3. Acreedores por arrendamiento finanaciero (cuentas 1625,174)</t>
  </si>
  <si>
    <t>4. Derivados (cuentas 176)</t>
  </si>
  <si>
    <t>5. Otros pasivos financieros (cuentas 1615,1635,171,172,173,175,180,185,189)</t>
  </si>
  <si>
    <t>171000000 - DEUDAS A LARGO PLAZO</t>
  </si>
  <si>
    <t>171000004 - PRESTAMO PARTICIPATIVO A L/P ENISA</t>
  </si>
  <si>
    <t>171000010 - DEUDAS L/P COFIDES 125.000€</t>
  </si>
  <si>
    <t>171000011 - DEUDA A L/P ARBORIBUS 4, 37.150€</t>
  </si>
  <si>
    <t>171000012 - DEUDA A L/P CDTI</t>
  </si>
  <si>
    <t>171000013 - DEUDAS L/P ARBORIBUS 5, 8.420€</t>
  </si>
  <si>
    <t>171000014 - DEUDAS L/P ARBORIBUS 6, 9.070€</t>
  </si>
  <si>
    <t>III. Deudas con empresas del grupo y asociadas a largo plazo. (cuentas 1603,1604,1613,1614,1623,1624,1633,1634)</t>
  </si>
  <si>
    <t>IV. Pasivos por impuesto diferido. (cuentas 479)</t>
  </si>
  <si>
    <t>V. Periodificaciones (cuentas 181)</t>
  </si>
  <si>
    <t>VII. Deuda con características especiales a largo plazo (cuentas 15,-5585)</t>
  </si>
  <si>
    <t>I. Pasivos vinculados con activos no corrientes mantenidos para la ven (cuentas 585,586,587,588,589)</t>
  </si>
  <si>
    <t>II. Provisiones a corto plazo. (cuentas 499,529)</t>
  </si>
  <si>
    <t>529200000 - PROVISION A C/P PARA OTRAS RESPONSABILIDADES</t>
  </si>
  <si>
    <t>III. Deudas a corto plazo.</t>
  </si>
  <si>
    <t>1. Obligaciones y otros valores negociables. (cuentas 500,501,505,506)</t>
  </si>
  <si>
    <t>2. Deudas con entidades de crédito. (cuentas 5105,520,527)</t>
  </si>
  <si>
    <t>520000000 - PRESTAMOS A C/P DE ENTIDADES DE CREDITO</t>
  </si>
  <si>
    <t>520000004 - PRESTAMO A C/P DEUTSCHE BANK 100.000€</t>
  </si>
  <si>
    <t>520000005 - PRESTAMO A C/P SABADELL 8074906924, 200.000€</t>
  </si>
  <si>
    <t>520000006 - POLIZA DE CREDITO LA CAIXA 282</t>
  </si>
  <si>
    <t>520000007 - PRESTAMO A C/P CAJAMAR 80.000€</t>
  </si>
  <si>
    <t>520000008 - PRESTAMO A C/P POPULAR 200.000€</t>
  </si>
  <si>
    <t>520000009 - PRESTAMO A C/P ARQUIA 3000P10425, 100.000€</t>
  </si>
  <si>
    <t>520000010 - PRESTAMO A C/P LIBERBANK 60.000€</t>
  </si>
  <si>
    <t>520000011 - PRESTAMO A C/P BANKIA 16383533/81, 300.000€</t>
  </si>
  <si>
    <t>520000012 - PRESTAMO A C/P ARQUIA 3000P10440,23.000€</t>
  </si>
  <si>
    <t>520000013 - PRESTAMO A C/P ARQUIA 3000P10453, 200.000€</t>
  </si>
  <si>
    <t>520000014 - PRESTAMO A C/P BANKIA 16528954/10, 250.000€</t>
  </si>
  <si>
    <t>520000016 - PRESTAMO A C/P BANKIA 30.000€</t>
  </si>
  <si>
    <t>520000017 - PRESTAMO A C/P SANTANDER 0632362, 91.000€</t>
  </si>
  <si>
    <t>520000018 - POLIZA DE CREDITO SANTANDER  5934, 50.000€</t>
  </si>
  <si>
    <t>520000019 - PRESTAMO A C/P BBVA 150.000€</t>
  </si>
  <si>
    <t>520000020 - PRESTAMO A C/P ARQUIA3000P10495, 75.000€</t>
  </si>
  <si>
    <t>520000021 - POLIZA DE CREDITO NOVO BANCO</t>
  </si>
  <si>
    <t>520000022 - PRESTAMO A C/P BANKINTER 510035196, 75.000€</t>
  </si>
  <si>
    <t>520000023 - PRESTAMO A C/P SANTANDER 27.800€</t>
  </si>
  <si>
    <t>520000024 - PRESTAMO SANTANDER C/P 0623177, 200.000€</t>
  </si>
  <si>
    <t>520000025 - PRESTAMO C/P CAIXA 31701813667, 110000</t>
  </si>
  <si>
    <t>520000026 - PRESTAMO A C/P BANKIA 21871609/29, 200.000</t>
  </si>
  <si>
    <t>520100001 - LINEA CREDITO C/P CAIXA 49938</t>
  </si>
  <si>
    <t>520100002 - AMERICAN EXPRESS 3756-917012-51996</t>
  </si>
  <si>
    <t>3. Acreedores por arrendamiento financiero (cuentas 5125,524)</t>
  </si>
  <si>
    <t>4. Derivados (cuentas 5595,5598)</t>
  </si>
  <si>
    <t>5. Otros pasivos financieros (cuentas 1034,1044,190,192,194,509,5115,5135,5145,521,522,523,525,526,528,(551),(5525),5530,5532,555,5565,5566,560,561,569,(554))</t>
  </si>
  <si>
    <t>521000000 - DEUDAS A C/P ENISA</t>
  </si>
  <si>
    <t>521000003 - DEUDAS A C/P ARBORIBUS 1, 50.000€</t>
  </si>
  <si>
    <t>521000004 - DEUDAS A C/P ARBORIBUS 2, 25.980€</t>
  </si>
  <si>
    <t>521000005 - DEUDAS A C/P ARBORIBUS 3, 4.020€</t>
  </si>
  <si>
    <t>521000007 - DEUDAS A C/P ARGEPRO</t>
  </si>
  <si>
    <t>521000008 - DEUDAS A C/P COFIDES</t>
  </si>
  <si>
    <t>521000009 - DEUDAS A C/P ARBORIBUS 4, 7.150€</t>
  </si>
  <si>
    <t>521000010 - DEUDAS A C/P ARBORIBUS 5, 8.420€</t>
  </si>
  <si>
    <t>521000011 - DEUDAS A C/P ARBORIBUS 6, 9.070€</t>
  </si>
  <si>
    <t>528000000 - INTERESES A C/P DE DEUDAS</t>
  </si>
  <si>
    <t>528000001 - DEUDAS A C/P INT. ENISA</t>
  </si>
  <si>
    <t>551000001 - CLEMARES SEMPERE, ALEJANDRO</t>
  </si>
  <si>
    <t>551000003 - MARTINEZ ACOSTA, FCO. JAVIER</t>
  </si>
  <si>
    <t>551000004 - RHYMAR PROYECTS DEVELOPER SL</t>
  </si>
  <si>
    <t>551000005 - ALONSO BECERRA, JUAN</t>
  </si>
  <si>
    <t>551000007 - RAMALLO, ANTONIO DIAZ</t>
  </si>
  <si>
    <t>551000009 - POZA CEBALLOS, FELIX</t>
  </si>
  <si>
    <t>552500002 - JUAN ANDRES ROMERO HERNANDEZ</t>
  </si>
  <si>
    <t>555000000 - CUENTA PUENTE TRANSFERENCIAS INTERNAS</t>
  </si>
  <si>
    <t>555000002 - PARTIDAS PDTES APLICACION TESORERIA</t>
  </si>
  <si>
    <t>555000005 - CUENTA PUENTE ARBORIBUS</t>
  </si>
  <si>
    <t>IV. Deudas con empresas del grupo y asociadas a corto plazo. (cuentas 5103,5104,5113,5114,5123,5124,5133,5134,5143,5144,(5523),(5524),5563,5564)</t>
  </si>
  <si>
    <t>552300000 - CUENTA CORRIENTE CON EMPRESAS DE GRUPO</t>
  </si>
  <si>
    <t>1. Proveedores. (cuentas 400,401,405,406)</t>
  </si>
  <si>
    <t>400000000 - PROVEEDORES EN EUROS</t>
  </si>
  <si>
    <t>400000003 - PHETO ARQUITECTOS SL</t>
  </si>
  <si>
    <t>2. Proveedores, empresas grupo y asociadas. (cuentas 403,404)</t>
  </si>
  <si>
    <t>403000000 - PROVEEDORES, GRUPO(EUROS)</t>
  </si>
  <si>
    <t>3. Acreedores varios (cuentas 41)</t>
  </si>
  <si>
    <t>410000000 - ACREEDORES POR PRESTACIONES SERVICIOS(EUROS)</t>
  </si>
  <si>
    <t>410000003 - PC COMPONENTES MULTIMEDIA SLU</t>
  </si>
  <si>
    <t>410000005 - NIETO MARTIN LABORDA CB</t>
  </si>
  <si>
    <t>410000007 - REPSOL COMERCIAL DE PRODUCTOS PETROLIFEROS SA</t>
  </si>
  <si>
    <t>410000009 - VIAJES EL CORTE INGLES</t>
  </si>
  <si>
    <t>410000015 - LEVANTE Y SUR DE PREVENCION SL</t>
  </si>
  <si>
    <t>410000017 - GRAFICAS HNOS. ROMERO</t>
  </si>
  <si>
    <t>410000022 - CYPE INGENIEROS SA</t>
  </si>
  <si>
    <t>410000023 - METALISTERIA COPLESOL SL</t>
  </si>
  <si>
    <t>410000025 - RENFE VIAJEROS SME SA</t>
  </si>
  <si>
    <t>410000031 - MECA ALCAZAR SL</t>
  </si>
  <si>
    <t>410000033 - HOTEL RESTA. GUILLERMO II</t>
  </si>
  <si>
    <t>410000034 - EL CORTE INGLES SA</t>
  </si>
  <si>
    <t>410000041 - ES GARROBO SL</t>
  </si>
  <si>
    <t>410000043 - JOAQUIN COSTA RUBIO Y OTROS CB</t>
  </si>
  <si>
    <t>410000048 - ROMERO MARTINEZ, PEDRO JOSE</t>
  </si>
  <si>
    <t>410000054 - WORKCENTER SGD SA</t>
  </si>
  <si>
    <t>410000061 - ZIGURAT CONSULTORIA DE FORMACION TECNICA SL</t>
  </si>
  <si>
    <t>410000067 - ROMERO HERNANDEZ, JUAN ANDRES</t>
  </si>
  <si>
    <t>410000071 - VENDEMAIL SL</t>
  </si>
  <si>
    <t>410000088 - CETEC CENTRO TECNOLOGICO DEL CALZADO</t>
  </si>
  <si>
    <t>410000089 - ROMERO HERNANDEZ, PEDRO JOSE</t>
  </si>
  <si>
    <t>410000090 - NOTARIA ARSENIO F. SANCHEZ PUERTA</t>
  </si>
  <si>
    <t>410000101 - RHETO DESARROLLO Y PROYC. SLP</t>
  </si>
  <si>
    <t>410000102 - EMPRESA NACIONAL DE INNOVACION SA</t>
  </si>
  <si>
    <t>410000103 - L.V.M. SA</t>
  </si>
  <si>
    <t>410000115 - MA Y MENAGUA SL</t>
  </si>
  <si>
    <t>410000119 - CIFUENTES INFORMATICA</t>
  </si>
  <si>
    <t>410000126 - DCM ASESORES DIRECCION Y CONSULTORIA DE MERCADOS SL</t>
  </si>
  <si>
    <t>410000135 - ORANGE ESPAGNE SAU</t>
  </si>
  <si>
    <t>410000139 - VICENTE ORTEGA SANCHEZ, OSCAR</t>
  </si>
  <si>
    <t>410000140 - MORENTE VEGA, JOSE ANGEL</t>
  </si>
  <si>
    <t>410000143 - 1&amp;1 INTERNET ESPAÑA SL</t>
  </si>
  <si>
    <t>410000148 - PKF ATTEST SERVICIOS EMPRESARIALES SL</t>
  </si>
  <si>
    <t>410000150 - JUAN BARRIOS ALVAREZ</t>
  </si>
  <si>
    <t>410000151 - AEMAB</t>
  </si>
  <si>
    <t>410000152 - ISOTADER CALIDAD SL</t>
  </si>
  <si>
    <t>410000157 - REGISTRO MERCANTIL</t>
  </si>
  <si>
    <t>410000158 - GESTION DE PATRIMONIOS MOBILIARIOS, SOCIEDAD DE VA (GPM)</t>
  </si>
  <si>
    <t>410000162 - SGS ICS IBERICA SA</t>
  </si>
  <si>
    <t>410000163 - ION, IMAGEN Y COMUNICACION SL</t>
  </si>
  <si>
    <t>410000164 - JOSE J. MANTILLA DE LOS RIOS ABADIE</t>
  </si>
  <si>
    <t>410000165 - BOLSAS Y MERCADOS ESPAÑOLES, SIST. DE NEG SA</t>
  </si>
  <si>
    <t>410000168 - SOCIEDAD DE GEST. DE LOS SIST. DE REGISTRO COMP</t>
  </si>
  <si>
    <t>410000169 - MORENETE Y ASOCIADOS CONSULTORES SL</t>
  </si>
  <si>
    <t>410000170 - ARBOL FINANCE PFP, SL</t>
  </si>
  <si>
    <t>410000174 - PASCUAL VILAR COMPANY</t>
  </si>
  <si>
    <t>410000175 - GROS MONSERRAT CONSULTORES SLU</t>
  </si>
  <si>
    <t>410000180 - JOSE MARIA OROZCO SAENZ</t>
  </si>
  <si>
    <t>410000181 - MUÑOZ PEREZ, ANDRES</t>
  </si>
  <si>
    <t>410000182 - MARIA DOLORES HEREDIA CANOVAS</t>
  </si>
  <si>
    <t>410000183 - JOSE JAVIER ESCOLANO NAVARRO</t>
  </si>
  <si>
    <t>410000187 - DHL EXPRESS ALACANT SPAIN SLU</t>
  </si>
  <si>
    <t>410000189 - TELE SATELITE MAZARRON</t>
  </si>
  <si>
    <t>410000190 - FMNT- RCM</t>
  </si>
  <si>
    <t>410000191 - MULTISERVICIOS LOGONZA SLU</t>
  </si>
  <si>
    <t>410000192 - JOYMAR MARTIN PEÑAS SL</t>
  </si>
  <si>
    <t>410000196 - COTRANSA SA</t>
  </si>
  <si>
    <t>410000199 - EDUARDO CASTELLANOS SANZ</t>
  </si>
  <si>
    <t>410000211 - ALBERTO J. MUÑOZ SANCHEZ- MIGUEL</t>
  </si>
  <si>
    <t>410000212 - MIGUEL SAURA MARTINEZ</t>
  </si>
  <si>
    <t>410000217 - AKO CONSULTING&amp; INVESTMENT GROUP SL</t>
  </si>
  <si>
    <t>410000218 - ANDRES LEON MOLINA</t>
  </si>
  <si>
    <t>410000219 - TOMAS PARRA SANCHEZ Y OTROS CB</t>
  </si>
  <si>
    <t>410000220 - LA HUELLA EXTREMEÑA SL</t>
  </si>
  <si>
    <t>410000221 - MATEO CAMPILLO AGUSTI</t>
  </si>
  <si>
    <t>410000222 - CONSUELO PEÑALVER HERNANDEZ</t>
  </si>
  <si>
    <t>410000223 - TALLERES LOPEZ CARAVACA CB</t>
  </si>
  <si>
    <t>410000225 - VIVA AQUA SERVICE SPAIN SA</t>
  </si>
  <si>
    <t>410000226 - IBERDROLA CLIENTES SAU</t>
  </si>
  <si>
    <t>410000228 - HALTO GESTION SL</t>
  </si>
  <si>
    <t>410000230 - ANTONIA CARRILLO BELMONTE</t>
  </si>
  <si>
    <t>410000231 - VODAFONE SERVICIOS SLU</t>
  </si>
  <si>
    <t>410000232 - JUAN JOSE GEA GINES</t>
  </si>
  <si>
    <t>410000233 - GROS MONSERRAT ASOCIADOS SL</t>
  </si>
  <si>
    <t>410000234 - EI2 GLOBAL CONSULTING SL</t>
  </si>
  <si>
    <t>410000237 - MASTER INGENIEROS SA</t>
  </si>
  <si>
    <t>410000238 - PALOMERO Y TORRECILLA, NOT, ASOC, SC</t>
  </si>
  <si>
    <t>410000239 - REFORMAS Y SERVICIOS JARB SL</t>
  </si>
  <si>
    <t>410000246 - EMP. MUNICIPAL DE AGUAS DE MURCIA Y SAN SA</t>
  </si>
  <si>
    <t>410000247 - PUBLICACIONES TECNICAS PROFESIONALES SL</t>
  </si>
  <si>
    <t>410000250 - CLIMATIZACION Y ELECTRICIDAD DEL GUADALENTIN SL</t>
  </si>
  <si>
    <t>410000252 - REGISTRADORES MERCANTILES DE MURCIA</t>
  </si>
  <si>
    <t>410000255 - SOCIEDAD GESTION DE LOS SIST DE REGISTRO,COMPENSACION Y LIQUIDACI DE VALORES SA</t>
  </si>
  <si>
    <t>410000256 - COMPAÑIA ESPAÑOLA DE FINANCIACION DEL DESARROLLO, COFIDES SA</t>
  </si>
  <si>
    <t>410000257 - MAZACLIMA SL</t>
  </si>
  <si>
    <t>410000258 - SAGE SPAIN SL</t>
  </si>
  <si>
    <t>410000259 - EML GESTION SL</t>
  </si>
  <si>
    <t>410000260 - CLERHP ESTRUCTURAS BOLIVIA SRL</t>
  </si>
  <si>
    <t>410000261 - FNMT-RCM</t>
  </si>
  <si>
    <t>410000262 - EUROENCOFRA ALQUILER SL</t>
  </si>
  <si>
    <t>410000263 - MARTINEZ PERTUSA, ANDRES</t>
  </si>
  <si>
    <t>410000264 - ALICIA CALVO MARTINEZ</t>
  </si>
  <si>
    <t>410000265 - FOTOCOPIAS EUROPA 2016. SLU</t>
  </si>
  <si>
    <t>410000266 - CODE PAPELERIA TECNICA PROFESIONAL SL</t>
  </si>
  <si>
    <t>410000269 - SOLRED SA</t>
  </si>
  <si>
    <t>410000271 - GM INTEGRA RRHH</t>
  </si>
  <si>
    <t>410000272 - GERARDO VON WICHMANN ROVIRA</t>
  </si>
  <si>
    <t>410000276 - MADRID PISOS INMOBILIARIA SLU</t>
  </si>
  <si>
    <t>410000277 - INFORLYNE SYSTEM SL</t>
  </si>
  <si>
    <t>410000279 - MARIA DEL PILAR BERRAL CASAS</t>
  </si>
  <si>
    <t>410000280 - BERNAL GESTIONES PETROLIFERAS SL</t>
  </si>
  <si>
    <t>410000281 - TECNONOIL SOLUTIONS SA</t>
  </si>
  <si>
    <t>410000282 - MEDIA MARKT MADRID- PLENILUNIO VIDEO-TV-HIFI-ELEKTRO-COMPUTER-FOTO SA</t>
  </si>
  <si>
    <t>410000283 - DAVID RUIZ GRAU</t>
  </si>
  <si>
    <t>410000284 - GOLDCAR SPAIN SLU</t>
  </si>
  <si>
    <t>410000285 - EUROGASA SA</t>
  </si>
  <si>
    <t>410000286 - ALEJANDRO OLIVA SL</t>
  </si>
  <si>
    <t>410000287 - JOSE LUIS NAVARRO SOTO</t>
  </si>
  <si>
    <t>410000288 - EH EL CHURRA SL</t>
  </si>
  <si>
    <t>410000290 - HOTELES TECNOLOGICOS 2010 SA</t>
  </si>
  <si>
    <t>410000291 - ALARCON HERNANDEZ SL</t>
  </si>
  <si>
    <t>410000292 - AGUAMEX DEL SURESTE SL</t>
  </si>
  <si>
    <t>410000294 - SIX RENT A CAR SL</t>
  </si>
  <si>
    <t>410000295 - ES SAN PRUDENCIO SL</t>
  </si>
  <si>
    <t>410000297 - CEFIRO PATRIMONIOS SL</t>
  </si>
  <si>
    <t>410000298 - PUBLIPEN LA PLAZA</t>
  </si>
  <si>
    <t>410000299 - MARIPAZ GOMEZ SALVADOR</t>
  </si>
  <si>
    <t>410000300 - Mª DEL PILAR LOPEZ GOMEZ</t>
  </si>
  <si>
    <t>410000301 - MULTISERVICIOS CUIDA TU MOVIL SL</t>
  </si>
  <si>
    <t>410000302 - EUSEBIO JAVIER GONZALEZ LASSO DE LA VEGA</t>
  </si>
  <si>
    <t>410000304 - CIA ESPAÑOLA DISTR. PETROLEOS SA</t>
  </si>
  <si>
    <t>410000305 - DOMINGO ANDREU SL</t>
  </si>
  <si>
    <t>410000317 - FRANCISCA GUIRADO FERRE</t>
  </si>
  <si>
    <t>410000325 - HALLER HANDELSGES MBH</t>
  </si>
  <si>
    <t>410000328 - DESGUACES MONTERO</t>
  </si>
  <si>
    <t>410900000 - ACREE. PREST.SERVICIOS,FRAS. PDTES. RECIBIR/FORMAL</t>
  </si>
  <si>
    <t>4. Personal. (cuentas 465,466)</t>
  </si>
  <si>
    <t>465000000 - PREVISION PAGAS EXTRAS</t>
  </si>
  <si>
    <t>465000101 - JUAN ANDRES ROMERO</t>
  </si>
  <si>
    <t>465000102 - ANA SANCHEZ ALMAGRO</t>
  </si>
  <si>
    <t>465000103 - CRISTOBAL GARCIA GARCIA</t>
  </si>
  <si>
    <t>465000104 - PEDRO P. MARTINEZ SANCHEZ</t>
  </si>
  <si>
    <t>465000105 - ANTONIO CANTON BLAZQUEZ</t>
  </si>
  <si>
    <t>465000106 - JUANA M. BALLESTA MURIEL</t>
  </si>
  <si>
    <t>465000107 - ALEJANDRO CLEMARES SEMPERE</t>
  </si>
  <si>
    <t>465000108 - M.PILAR POZA CEBALLOS</t>
  </si>
  <si>
    <t>465000109 - FELIX POZA CEBALLOS</t>
  </si>
  <si>
    <t>465000110 - DIEGO LOPEZ LOPEZ</t>
  </si>
  <si>
    <t>465000111 - CAYETANO PORTUGUES FERNANDEZ</t>
  </si>
  <si>
    <t>465000112 - JOAQUIN SANTOS RAMON</t>
  </si>
  <si>
    <t>465000114 - EDUARDO MESAS ORTEGA</t>
  </si>
  <si>
    <t>465000115 - ISRAEL VELIZ ULUNQUE</t>
  </si>
  <si>
    <t>465000116 - RUBEN ROMERO HERNANDEZ</t>
  </si>
  <si>
    <t>465000117 - MIGUEL DE HARO LOPEZ</t>
  </si>
  <si>
    <t>465000118 - GONZALO LOPEZ</t>
  </si>
  <si>
    <t>465000119 - ESTHER CUMELLA TORRES</t>
  </si>
  <si>
    <t>465000120 - MARIA JOSE ALCAZAR ALARCON</t>
  </si>
  <si>
    <t>465000121 - ALBERTO SANCHEZ BLANCO</t>
  </si>
  <si>
    <t>465000122 - RUBEN RODRIGUEZ GARRE</t>
  </si>
  <si>
    <t>465000134 - ALBERTO J MUÑOZ SANCHEZ</t>
  </si>
  <si>
    <t>465001101 - HOJA DE GTOS-JUAN ANDRES ROMERO HERNANDEZ</t>
  </si>
  <si>
    <t>465001107 - HOJAS DE GTOS-ALEJANDRO CLEMARES</t>
  </si>
  <si>
    <t>465001108 - HOJAS DE GTOS-M.PILAR POZA CEBALLOS</t>
  </si>
  <si>
    <t>465001109 - HOJAS DE GTOS- FELIX POZA CEBALLOS</t>
  </si>
  <si>
    <t>465001110 - HOJAS DE GTOS- DIEGO LOPEZ LOPEZ</t>
  </si>
  <si>
    <t>465001111 - HOJAS DE GTOS- ANTONIO CANTON</t>
  </si>
  <si>
    <t>465001114 - HOJAS DE GTOS- EDUARDO MESAS</t>
  </si>
  <si>
    <t>465001115 - HOJAS DE GTOS- JUANA M BALLESTA</t>
  </si>
  <si>
    <t>465001116 - HOJA DE GTOS- CRISTOBAL GARCIA</t>
  </si>
  <si>
    <t>465001117 - HOJA DE GTOS- PEDRO MARTINEZ</t>
  </si>
  <si>
    <t>465001119 - HOJA GASTOS ESTHER CUMELLA TORRES</t>
  </si>
  <si>
    <t>465001120 - HOJA DE GASTOS ISRAEL VELIZ ULUNQUE</t>
  </si>
  <si>
    <t>5. Pasivos por impuesto corriente. (cuentas 4752)</t>
  </si>
  <si>
    <t>475200000 - HP, ACREEDORA POR IMPUESTO SOBRE SOCIEDADES</t>
  </si>
  <si>
    <t>6. Otras deudas con las AA.PP (cuentas 4750,4751,4758,476,477,4759)</t>
  </si>
  <si>
    <t>475000000 - HACIENDA PUBLICA, ACREEDORA POR IVA</t>
  </si>
  <si>
    <t>475100000 - HP, ACREEDORA POR RETENCIONES PRACTICADAS</t>
  </si>
  <si>
    <t>475100001 - HP ACREEDORA CAPITAL MOBILIARIO</t>
  </si>
  <si>
    <t>475100002 - HP ACREEDORA POR RETENCIONES TRABAJADORES</t>
  </si>
  <si>
    <t>475100003 - HP ACREEDORA POR ARRENDAMIENTO, 19%</t>
  </si>
  <si>
    <t>475900001 - EMBARGO RUBEN RODRIGUEZ GARRE</t>
  </si>
  <si>
    <t>476000000 - ORGANISMOS DE LA SEGURIDAD SOCIAL, ACREEDORES</t>
  </si>
  <si>
    <t>477000000 - IVA REPERCUTIDO 0%</t>
  </si>
  <si>
    <t>477000014 - EXENTO IVA, OPERACIONES EXTRACOMUNITARIAS</t>
  </si>
  <si>
    <t>477000021 - IVA REPERCUTIDO 21%</t>
  </si>
  <si>
    <t>7. Anticipos de clientes. (cuentas 438)</t>
  </si>
  <si>
    <t>438000016 - ANTICIPO CONTRATO ASISTENCIA TECNICA VISTA JARDIN</t>
  </si>
  <si>
    <t>438000018 - ANTICIPO CONTRATO ASIST. TEC. PROY. MARBELLA</t>
  </si>
  <si>
    <t>438000021 - ANTICIPO PROYECTO GLORIA</t>
  </si>
  <si>
    <t>438000023 - ANTICIPO PROYECTO REBECA</t>
  </si>
  <si>
    <t>438000024 - ANTICIPO TORRE VENTO</t>
  </si>
  <si>
    <t>438000025 - ANTICIPO TORRE 3</t>
  </si>
  <si>
    <t>438000028 - ANTICIPO 5ª AVENIDA</t>
  </si>
  <si>
    <t>438000029 - ANTICIPO CANAL ISUTO</t>
  </si>
  <si>
    <t>438000030 - ANTICIPO CALLE 10</t>
  </si>
  <si>
    <t>438000031 - ANTICIPO HOTEL CASAGRANDE</t>
  </si>
  <si>
    <t>438000032 - ANTICIPO PROYECTO BLANCA MARGARITA</t>
  </si>
  <si>
    <t>438000033 - ANTICIPO PROYECTO SAN ISIDRO</t>
  </si>
  <si>
    <t>438000034 - PROYECTO MERCEDES CAMPOS</t>
  </si>
  <si>
    <t>VI. Periodificaciones (cuentas 485,568,-195,-197,199)</t>
  </si>
  <si>
    <t>VII. Deuda con características especiales a corto plazo (cuentas 502,507)</t>
  </si>
  <si>
    <t>TOTAL PATRIMONIO NETO Y PASIVO(A+B+C)</t>
  </si>
  <si>
    <t xml:space="preserve"> BALANCE DE SITUACIÓN GENERAL </t>
  </si>
  <si>
    <t xml:space="preserve">PÉRDIDAS Y GANANCIAS GENERAL </t>
  </si>
  <si>
    <t>A) OPERACIONES CONTINUADAS</t>
  </si>
  <si>
    <t>a) Ventas. (cuentas 700,701,702,703,704,706,708,709,707)</t>
  </si>
  <si>
    <t>700000000 - VENTAS DE MERCADERIAS</t>
  </si>
  <si>
    <t>700000001 - VENTAS DE MERCADERÍAS</t>
  </si>
  <si>
    <t>b) Prestaciones de servicios. (cuentas 705)</t>
  </si>
  <si>
    <t>705000000 - PRESTACIONES DE SERVICIOS</t>
  </si>
  <si>
    <t>705000016 - OBRA EN CURSO</t>
  </si>
  <si>
    <t>705000026 - PROYECTO SAN MARTIN</t>
  </si>
  <si>
    <t>705000030 - PROYECTO TORRE VENTO</t>
  </si>
  <si>
    <t>705000031 - PROYECTO TORRE 3</t>
  </si>
  <si>
    <t>705000032 - PROYECTO PHIARE</t>
  </si>
  <si>
    <t>705000033 - PROYECTO EDIFICIO CANAL ISUTO</t>
  </si>
  <si>
    <t>705000034 - PROYECTO HOSPITAL EL ALTO</t>
  </si>
  <si>
    <t>705000036 - ASISTENCIA TECNICA CALLE 10</t>
  </si>
  <si>
    <t>705000037 - PROYECTO 5ª AVENIDA</t>
  </si>
  <si>
    <t>705000038 - PROY.AMPLIACION HOTEL CASAGRANDE</t>
  </si>
  <si>
    <t>705000040 - PROY. CAMPUS UNIVALLE BLOQ.II LA PAZ</t>
  </si>
  <si>
    <t>705000041 - PROY.CAN MATES HOME II</t>
  </si>
  <si>
    <t>705000042 - PROY.ALEA HOMES</t>
  </si>
  <si>
    <t>705000043 - PROYECTO BLANCA MARGARITA</t>
  </si>
  <si>
    <t>705000044 - PROYECTO EDIFICIO COSTE</t>
  </si>
  <si>
    <t>705000045 - PROYECTO SAN ISIDRO</t>
  </si>
  <si>
    <t>705000046 - PROYECTO MERCEDES CAMPOS</t>
  </si>
  <si>
    <t>705000047 - PROYECTO HOSPITAL POTOSI</t>
  </si>
  <si>
    <t>2. Variación de existencias de productos terminados y en curso de fab. (cuentas 71,-6930,7930)</t>
  </si>
  <si>
    <t>3. Trabajos realizados por la empresa para su activo. (cuentas 73)</t>
  </si>
  <si>
    <t>730000000 - TRABAJOS REALIZADOS PARA INMOVILIZADO INTANGIBLE</t>
  </si>
  <si>
    <t>730000001 - TRABAJOS REALIZADOS OTRAS EMPRESAS</t>
  </si>
  <si>
    <t>a) Consumo de mercaderías. (cuentas -600,-6060,-6080,-6090,-610,-605,-603)</t>
  </si>
  <si>
    <t>600000000 - COMPRAS DE MERCADERIAS</t>
  </si>
  <si>
    <t>600000001 - COMPRAS DE MERCADERÍAS</t>
  </si>
  <si>
    <t>610000000 - VARIACION DE EXISTENCIAS DE MERCADERIAS</t>
  </si>
  <si>
    <t>b) Consumo de materias primas y otras materias consumibles. (cuentas -601,-602,-6061,-6062,-6081,-6082,-6091,-6092,-611,-612)</t>
  </si>
  <si>
    <t>c) Trabajos realizados por otras empresas. (cuentas -607)</t>
  </si>
  <si>
    <t>607000000 - TRABAJOS REALIZADOS POR OTRAS EMPRESAS</t>
  </si>
  <si>
    <t>d) Deterioro de mercaderías, materias primas y otros aprovisionamiento (cuentas -6931,7931,-6932,7932,-6933,7933)</t>
  </si>
  <si>
    <t>a) Ingresos acesorios y otros de gestión corriente. (cuentas 75)</t>
  </si>
  <si>
    <t>b) Subvenciones de explotación incorporadas al resultado del ejercicio (cuentas 740,747)</t>
  </si>
  <si>
    <t>a) Sueldos,salarios y asimilados. (cuentas -640,-641,-6450)</t>
  </si>
  <si>
    <t>640000000 - PROVISION PAGAS EXTRA</t>
  </si>
  <si>
    <t>640000101 - JUAN ANDRES ROMERO</t>
  </si>
  <si>
    <t>640000102 - ANA SANCHEZ ALMAGRO</t>
  </si>
  <si>
    <t>640000103 - CRISTOBAL GARCIA GARCIA</t>
  </si>
  <si>
    <t>640000104 - PEDRO P. MARTINEZ SANCHEZ</t>
  </si>
  <si>
    <t>640000105 - ANTONIO CANTON BLAZQUEZ</t>
  </si>
  <si>
    <t>640000106 - JUANA M. BALLESTA MURIEL</t>
  </si>
  <si>
    <t>640000108 - M. PILAR POZA CEBALLOS</t>
  </si>
  <si>
    <t>640000109 - FELIX POZA CEBALLOS</t>
  </si>
  <si>
    <t>640000110 - DIEGO LOPEZ LOPEZ</t>
  </si>
  <si>
    <t>640000111 - CAYETANO PORTUGUES FERNANDEZ</t>
  </si>
  <si>
    <t>640000112 - JOAQUIN SANTO RAMON</t>
  </si>
  <si>
    <t>640000114 - EDUARDO MESAS ORTEGA</t>
  </si>
  <si>
    <t>640000115 - ISRAEL VELIZ ULUNQUE</t>
  </si>
  <si>
    <t>640000116 - RUBEN ROMERO HERNANDEZ</t>
  </si>
  <si>
    <t>640000117 - MIGUEL DEL HARO LOPEZ</t>
  </si>
  <si>
    <t>640000118 - GONZALO LOPEZ FERNANDEZ</t>
  </si>
  <si>
    <t>640000119 - ESTHER CUMELLA TORRES</t>
  </si>
  <si>
    <t>640000120 - MARIA JOSE ALCAZAR ALARCON</t>
  </si>
  <si>
    <t>640000121 - ALBERTO SANCHEZ BLANCO</t>
  </si>
  <si>
    <t>640000122 - RUBEN RODRIGUEZ GARRE</t>
  </si>
  <si>
    <t>640000135 - ALBERTO J MUÑOZ SANCHEZ</t>
  </si>
  <si>
    <t>b) Cargas sociales. (cuentas -642,-643,-649)</t>
  </si>
  <si>
    <t>642000000 - SEGURIDAD SOCIAL A CARGO DE LA EMPRESA</t>
  </si>
  <si>
    <t>c) Provisiones. (cuentas -644,-6457,7950,7957)</t>
  </si>
  <si>
    <t>a) Servicios exteriores. (cuentas -62)</t>
  </si>
  <si>
    <t>621000000 - ARRENDAMIENTOS Y CANONES</t>
  </si>
  <si>
    <t>623000000 - SERVICIOS PROFESIONALES INDEPENDIENTES</t>
  </si>
  <si>
    <t>625000000 - PRIMAS DE SEGUROS</t>
  </si>
  <si>
    <t>626000000 - SERVICIOS BANCARIOS Y SIMILARES</t>
  </si>
  <si>
    <t>626000001 - COMISION COMPRA/VENTA ACCIONES PROP.</t>
  </si>
  <si>
    <t>627000000 - PUBLICIDAD, PROPAGANDA Y RELACIONES PUBLICAS</t>
  </si>
  <si>
    <t>628000000 - SUMINISTROS</t>
  </si>
  <si>
    <t>629000000 - OTROS SERVICIOS</t>
  </si>
  <si>
    <t>629000001 - GASTOS DE VIAJE/ALOJAMIENTO/MANUTENCION</t>
  </si>
  <si>
    <t>629000002 - GASTOS VIAJE JUAN ANDRES ROMERO HERNANDEZ</t>
  </si>
  <si>
    <t>629000003 - GASTOS COMBUSTIBLE</t>
  </si>
  <si>
    <t>629000006 - GASTOS CONSUMIBLES OFICINA</t>
  </si>
  <si>
    <t>629000012 - FACTURAS PENDIENTES DE RECIBIR</t>
  </si>
  <si>
    <t>629001108 - GASTOS PILAR POZA CEBALLOS</t>
  </si>
  <si>
    <t>629001109 - GASTOS FELIX POZA CEBALLOS</t>
  </si>
  <si>
    <t>629001111 - GASTOS ANTONIO CANTON</t>
  </si>
  <si>
    <t>629001115 - GASTOS JUANA MARIA BALLESTA</t>
  </si>
  <si>
    <t>629001116 - GASTOS CRISTOBAL GARCIA</t>
  </si>
  <si>
    <t>629001117 - GASTOS PEDRO P. MARTINEZ</t>
  </si>
  <si>
    <t>629001119 - GASTOS ESTHER CUMELLA TORRES</t>
  </si>
  <si>
    <t>629001122 - ISRAEL VELIZ ULUNQUE</t>
  </si>
  <si>
    <t>b) Tributos. (cuentas -631,-634,-636,-639)</t>
  </si>
  <si>
    <t>631000001 - RETENCIONES IS COBROS EXTERIOR</t>
  </si>
  <si>
    <t>c) Pérdidas,deterioro y variación de provisiones por operaciones comer (cuentas -650,-694,-695,794,7954)</t>
  </si>
  <si>
    <t>d) Otros gastos de gestión corriente. (cuentas -651,-659)</t>
  </si>
  <si>
    <t>8. Amortización del inmovilizado. (cuentas -68)</t>
  </si>
  <si>
    <t>680000000 - AMORTIZACION DEL INMOVILIZADO INTANGIBLE</t>
  </si>
  <si>
    <t>681000000 - AMORTIZACION DEL INMOVILIZADOMATERIAL</t>
  </si>
  <si>
    <t>9. Imputación de subvenciones de inmovilizado no financiero y otras. (cuentas 7460)</t>
  </si>
  <si>
    <t>10. Excesos de provisiones. (cuentas 7951,7952,7955,7956)</t>
  </si>
  <si>
    <t>a) Deterioros y pérdidas. (cuentas -690,-691,-692,790,791,792)</t>
  </si>
  <si>
    <t>690000000 - PERDIDAS POR DETERIORO DEL INMOVILIZADO INTANGIBLE</t>
  </si>
  <si>
    <t>b) Resultados por enajenaciones y otras. (cuentas -670,-671,-672,770,771,772)</t>
  </si>
  <si>
    <t>771000000 - BENEFICIOS PROCEDENTES DEL INMOVILIZADO MATERIAL</t>
  </si>
  <si>
    <t>12. Deterioro negativo de combinaciones de negocio (cuentas 774)</t>
  </si>
  <si>
    <t>13. Otros resultados (cuentas -678,778)</t>
  </si>
  <si>
    <t>678000000 - GASTOS EXCEPCIONALES</t>
  </si>
  <si>
    <t>778000000 - INGRESOS EXCEPCIONALES</t>
  </si>
  <si>
    <t>A1) RESULTADO DE EXPLOTACIÓN.</t>
  </si>
  <si>
    <t>a) De participaciones en instrumentos de patrimonio.</t>
  </si>
  <si>
    <t>a1) En empresas del grupo y asociadas. (cuentas 7600,7601)</t>
  </si>
  <si>
    <t>a2) En terceros. (cuentas 7602,7603)</t>
  </si>
  <si>
    <t>b) De valores negociables y de créditos del activo inmovilizado.</t>
  </si>
  <si>
    <t>b1) De empresas del grupo y asociadas. (cuentas 7610,7611,76200,76201,76210,76211)</t>
  </si>
  <si>
    <t>762000001 - INGRESOS CREDITOS L/P EMPRESAS DE GRUPO(BOLIVIA)</t>
  </si>
  <si>
    <t>762000002 - INGRESOS CREDITOS L/P EMPRESAS DE GRUPO (PY)</t>
  </si>
  <si>
    <t>762100000 - INGRESOS DE CREDITO A C/P</t>
  </si>
  <si>
    <t>b2) De terceros. (cuentas 7612,7613,76202,76203,76212,76213,767,769)</t>
  </si>
  <si>
    <t>769000000 - OTROS INGRESOS FINANCIEROS</t>
  </si>
  <si>
    <t>c) Imputación de donaciones y legados de carácter financiero. (cuentas 7461)</t>
  </si>
  <si>
    <t>a) Por deudas con empresas del grupo y asociadas. (cuentas -6610,-6611,-6615,-6616,-6620,-6621,-6640,-6641,-6650,-6651,-6654,-6655)</t>
  </si>
  <si>
    <t>662000000 - INTERESES DE DEUDAS, EMPRESAS GRUPO</t>
  </si>
  <si>
    <t>b) Por deudas con terceros. (cuentas -6612,-6613,-6617,-6618,-6622,-6623,-6624,-6642,-6643,-6652,-6653,-6656,-6657,-669)</t>
  </si>
  <si>
    <t>662300000 - INT. DE DEUDA ENISA</t>
  </si>
  <si>
    <t>662300001 - INT. DE DEUDA DEUTSCHE BANK 100.000€</t>
  </si>
  <si>
    <t>662300002 - INT. DE DEUDAS SABADELL 8074906924,200.000€</t>
  </si>
  <si>
    <t>662300004 - INT. DE DEUDAS BANCO POPULAR  0440005656, 200.000€</t>
  </si>
  <si>
    <t>662300005 - INT. DE DEUDAS CAJAMAR 80.000€</t>
  </si>
  <si>
    <t>662300006 - INT. DE DEUDA POLIZA CAIXA</t>
  </si>
  <si>
    <t>662300007 - INT.DE DEUDA CAJA ARQUITECTOS 3000P10425, 100.000€</t>
  </si>
  <si>
    <t>662300009 - INT. DE DEUDA LIBERBANK 60.000€</t>
  </si>
  <si>
    <t>662300010 - INT. DE DEUDA ARBORIBUS</t>
  </si>
  <si>
    <t>662300011 - INT. DE DEUDA CAJA ARQUITECTOS 3000P10440, 23.000€</t>
  </si>
  <si>
    <t>662300012 - INT. DE DEUDA BANKIA 16383533/81, 300.000€</t>
  </si>
  <si>
    <t>662300013 - INT. DE DEUDA BANKIA 16528954/10,  250.000€</t>
  </si>
  <si>
    <t>662300014 - INT. DE DEUDA BANKIA 21871609/29, 200.000€</t>
  </si>
  <si>
    <t>662300015 - INT. DE DEUDA CAJA ARQUITECTOS 3000P10453, 200.000€</t>
  </si>
  <si>
    <t>662300016 - INT. DE DEUDA COFIDES</t>
  </si>
  <si>
    <t>662300018 - INT. DE DEUDA SANTANDER 0632362, 91.000€</t>
  </si>
  <si>
    <t>662300019 - INT. DE DEUDA BBVA 150.000€</t>
  </si>
  <si>
    <t>662300020 - INT. DE DEUDA CAJA ARQUITECTOS 3000P10495, 75.000€</t>
  </si>
  <si>
    <t>662300022 - INT. DE DEUDA SANTANDER 27.800€</t>
  </si>
  <si>
    <t>662300023 - INTERESES PRESTAMO CAIXABANK 31701813667 110.000 EUROS</t>
  </si>
  <si>
    <t>662300024 - INTERESES PRESTAMO BANKINTER 510035196 75.000 EUROS</t>
  </si>
  <si>
    <t>662300025 - INTERESES PRESTAMO SANTANDER 0623177, 200.000€</t>
  </si>
  <si>
    <t>669000000 - OTROS GASTOS FINANCIEROS</t>
  </si>
  <si>
    <t>c) Por actualización de provisiones (cuentas -660)</t>
  </si>
  <si>
    <t>a) Cartera de negociación y otros. (cuentas -6630,-6631,-6633,7630,7631,7633)</t>
  </si>
  <si>
    <t>b) Imputación al resultado del ejercicio por activos financieros dispo (cuentas -6632,7632)</t>
  </si>
  <si>
    <t>17. Diferencias de cambio. (cuentas -668,768)</t>
  </si>
  <si>
    <t>668000000 - DIFERENCIAS NEGATIVAS DE CAMBIO</t>
  </si>
  <si>
    <t>768000000 - DIFERENCIAS POSITIVAS DE CAMBIO</t>
  </si>
  <si>
    <t>a) Deterioros y pérdidas. (cuentas -696,-697,-698,-699,796,797,798,799)</t>
  </si>
  <si>
    <t>b) Resultados por enajenaciones y otras. (cuentas -666,-667,-673,-675,766,773,775)</t>
  </si>
  <si>
    <t>A2) RESULTADO FINANCIERO.</t>
  </si>
  <si>
    <t>A3) RESULTADO ANTES DE IMPUESTOS.</t>
  </si>
  <si>
    <t>20. Impuestos sobre beneficios. (cuentas -6300,-6301,-633,-638)</t>
  </si>
  <si>
    <t>630000000 - IMPUESTO CORRIENTE</t>
  </si>
  <si>
    <t>A4) RESULTADO DEL EJERCICIO PROCEDENTE DE OPERACIONES CONTINUADAS.</t>
  </si>
  <si>
    <t>B) OPERACIONES INTERRUMPIDAS.</t>
  </si>
  <si>
    <t>21.Resultado del ejercicio procedente de operaciones interrumpidas</t>
  </si>
  <si>
    <t>A5) RESULTADO DEL EJERCICIO.</t>
  </si>
  <si>
    <t xml:space="preserve">   A) ACTIVO NO CORRIENTE</t>
  </si>
  <si>
    <t xml:space="preserve">         I. Inmovilizado Intangible        </t>
  </si>
  <si>
    <t>3,4</t>
  </si>
  <si>
    <t xml:space="preserve">            206000000  Aplicaciones informáticas</t>
  </si>
  <si>
    <t xml:space="preserve">            280600000  Amortización acumulada aplicaciones i</t>
  </si>
  <si>
    <t xml:space="preserve">         II. Inmovilizado  Material         </t>
  </si>
  <si>
    <t xml:space="preserve">            212000000  Instalaciones técnicas</t>
  </si>
  <si>
    <t xml:space="preserve">            212000001  AIRE ACONDICIONADO</t>
  </si>
  <si>
    <t xml:space="preserve">            212000004  OBRAS OFICINA MURCIA</t>
  </si>
  <si>
    <t xml:space="preserve">            215000000  Otras instalaciones</t>
  </si>
  <si>
    <t xml:space="preserve">            216000000  Mobiliario</t>
  </si>
  <si>
    <t xml:space="preserve">            217000000  FUJITSU LIFEBOOK AH531</t>
  </si>
  <si>
    <t xml:space="preserve">            217000001  HP 650 ORDENADOR PORTATIL</t>
  </si>
  <si>
    <t xml:space="preserve">            217000002  ASUS K55VD ORDENADOR PORTATIL</t>
  </si>
  <si>
    <t xml:space="preserve">            217000003  PC COM STUDIO FULL I7-4770/16GB</t>
  </si>
  <si>
    <t xml:space="preserve">            217000004  PORTATIL LENOVO Z510</t>
  </si>
  <si>
    <t xml:space="preserve">            217000005  ACER ASPIRE V5</t>
  </si>
  <si>
    <t xml:space="preserve">            217000006  MOUNTAIN LABS</t>
  </si>
  <si>
    <t xml:space="preserve">            217000007  LENOVO ESSENTIAL</t>
  </si>
  <si>
    <t xml:space="preserve">            217000008  ORDENADOR CONTROLADORA NAUTIZ</t>
  </si>
  <si>
    <t xml:space="preserve">            217000009  HP 15-N024SS</t>
  </si>
  <si>
    <t xml:space="preserve">            217000010  IPHONE 6 GOLD</t>
  </si>
  <si>
    <t xml:space="preserve">            217000011  IPHONE 6 SPACE GRAY</t>
  </si>
  <si>
    <t xml:space="preserve">            217000012  ORDENADOR GE70 2QE-829ES</t>
  </si>
  <si>
    <t xml:space="preserve">            217000013  ASUS F55LD-XX115H</t>
  </si>
  <si>
    <t xml:space="preserve">            217000014  LENOVO G50-80 (PILAR)</t>
  </si>
  <si>
    <t xml:space="preserve">            217000015  ASUS X554LD-XX924H</t>
  </si>
  <si>
    <t xml:space="preserve">            217000016  HEWLETT PACKARD OJP 8615</t>
  </si>
  <si>
    <t xml:space="preserve">            217000017  MSI PX60</t>
  </si>
  <si>
    <t xml:space="preserve">            217000018  MSI GE72</t>
  </si>
  <si>
    <t xml:space="preserve">            217000019  HDD WD</t>
  </si>
  <si>
    <t xml:space="preserve">            217000020  PCCOM WORKSATATION II</t>
  </si>
  <si>
    <t xml:space="preserve">            217000021  MSI PX 60</t>
  </si>
  <si>
    <t xml:space="preserve">            217000022  PCCOM WORKSATACION II + LG + LOGITECH</t>
  </si>
  <si>
    <t xml:space="preserve">            217000023  ASUS F556UJ</t>
  </si>
  <si>
    <t xml:space="preserve">            217000024  MICROSOFT SURFACE 4 PRO</t>
  </si>
  <si>
    <t xml:space="preserve">            217000025  ASUS GL552VW</t>
  </si>
  <si>
    <t xml:space="preserve">            217000026  HP PAVILION 17</t>
  </si>
  <si>
    <t xml:space="preserve">            217000027  ASUS K541UJ-GQ126T</t>
  </si>
  <si>
    <t xml:space="preserve">            218000000  Elementos de transporte</t>
  </si>
  <si>
    <t xml:space="preserve">            281200000  Amortización acumulada de instalacion</t>
  </si>
  <si>
    <t xml:space="preserve">            281500000  Amortización acumulada de otras insta</t>
  </si>
  <si>
    <t xml:space="preserve">            281600000  Amortización acumulada de mobiliario</t>
  </si>
  <si>
    <t xml:space="preserve">            281700000  Amort.acum.de equipos para procesos d</t>
  </si>
  <si>
    <t xml:space="preserve">            281800000  Amortización acumulada de elementos d</t>
  </si>
  <si>
    <t xml:space="preserve">         IV. Invers. empresas grupo y asociadas L/P</t>
  </si>
  <si>
    <t>3,9</t>
  </si>
  <si>
    <t xml:space="preserve">            240300001  PARTICIPACION CAP.SOCIAL CLERHP BOLIV</t>
  </si>
  <si>
    <t xml:space="preserve">            240300002  PARTICIPACION CAP.SOCIAL CLERHP BRASI</t>
  </si>
  <si>
    <t xml:space="preserve">            240300003  PARTICIPACION CAP. SOCIAL AEC</t>
  </si>
  <si>
    <t xml:space="preserve">            240300004  PARTICIPACION CAP. SOCIAL AEC ESPAÑA</t>
  </si>
  <si>
    <t xml:space="preserve">            240300005  PARTICIPACION CAP. SOCIAL CLERHP CONS</t>
  </si>
  <si>
    <t xml:space="preserve">            240300006  PARTICIPACION CAP. SOCIAL CLERHP PY</t>
  </si>
  <si>
    <t xml:space="preserve">            240300007  PARTICIPACION CAP. SOCIAL CLERHP BL A</t>
  </si>
  <si>
    <t xml:space="preserve">            242300002  CREDITOS A L/P CLERHP BOLIVIA</t>
  </si>
  <si>
    <t xml:space="preserve">            249300002  DESEMB. PTES. PARTICIPACIONES L/P BRA</t>
  </si>
  <si>
    <t xml:space="preserve">            249300004  DESEMB. PTES AMPLIACION L/P BRASIL </t>
  </si>
  <si>
    <t xml:space="preserve">            293300002  DETERIORO PARTICIPACIONES CLERHP BRAS</t>
  </si>
  <si>
    <t xml:space="preserve">         V.Inversiones financieras a L/P</t>
  </si>
  <si>
    <t>3,5</t>
  </si>
  <si>
    <t xml:space="preserve">            250000001  APORTACIONES CAJA MAR </t>
  </si>
  <si>
    <t xml:space="preserve">            260000001  FIANZA OFICINA MURCIA</t>
  </si>
  <si>
    <t xml:space="preserve">   B) ACTIVO CORRIENTE                         </t>
  </si>
  <si>
    <t xml:space="preserve">         I. Existencias                          </t>
  </si>
  <si>
    <t xml:space="preserve">            300000001  EXISTENCIAS</t>
  </si>
  <si>
    <t xml:space="preserve">            407000000  Anticipos a proveedores</t>
  </si>
  <si>
    <t xml:space="preserve">            407000006  ANTICIPOS DCM</t>
  </si>
  <si>
    <t xml:space="preserve">            407000007  ANTICIPO LEMON WAY</t>
  </si>
  <si>
    <t xml:space="preserve">         II. Deudores comerciales y otras ctas. cobrar</t>
  </si>
  <si>
    <t>3,5,9</t>
  </si>
  <si>
    <t xml:space="preserve">            1. Clientes ventas y Prestación Servicios</t>
  </si>
  <si>
    <t xml:space="preserve">               b) Clientes vtas prest. serv. a C/P</t>
  </si>
  <si>
    <t xml:space="preserve">                  430000000  Clientes (euros)</t>
  </si>
  <si>
    <t xml:space="preserve">                  430000008  ARGEPRO, ARQUITECTURA Y GESTION</t>
  </si>
  <si>
    <t xml:space="preserve">                  430000014  OBRA EN CURSO</t>
  </si>
  <si>
    <t xml:space="preserve">                  430000017  MECA ALCAZAR S.L.</t>
  </si>
  <si>
    <t xml:space="preserve">                  430000021  DIEGO ESTEBAN GUZMAN VEGA</t>
  </si>
  <si>
    <t xml:space="preserve">                  430000022  INMOBILIARIA DAGUS,S.R.L.</t>
  </si>
  <si>
    <t xml:space="preserve">                  430000023  MOBACRUZ SRL</t>
  </si>
  <si>
    <t xml:space="preserve">                  430000024  ECOVIANA SRL</t>
  </si>
  <si>
    <t xml:space="preserve">                  430000025  EL CEDRO, SRL</t>
  </si>
  <si>
    <t xml:space="preserve">                  430000027  CONSTRUCTORA GIOTTO Y CARRILHO </t>
  </si>
  <si>
    <t xml:space="preserve">                  430000030  BOLIVIAN GLOBAL INVESTMENT SA</t>
  </si>
  <si>
    <t xml:space="preserve">                  430000101  ARGEPRO CALLE 10</t>
  </si>
  <si>
    <t xml:space="preserve">                  430900001  INTERESES PENDIENTES FACT. PY</t>
  </si>
  <si>
    <t xml:space="preserve">                  430900002  AT PENDIENTE DE FACTURAR PY</t>
  </si>
  <si>
    <t xml:space="preserve">                  433000000  Clientes empresas del grupo (eu</t>
  </si>
  <si>
    <t xml:space="preserve">                  433000001  CONSTRUCCIONES GUAMORA PARAGUAY</t>
  </si>
  <si>
    <t xml:space="preserve">                  433000002  CLERHP ESTRUCUTRAS BOLIVIA S.L.</t>
  </si>
  <si>
    <t xml:space="preserve">                  433000003  ALQUILER DE EQUIPO DE CONSTRUCC</t>
  </si>
  <si>
    <t xml:space="preserve">                  436000000  Clientes de dudoso cobro</t>
  </si>
  <si>
    <t xml:space="preserve">                  490000000  Deterioro valor créditos por op</t>
  </si>
  <si>
    <t xml:space="preserve">            3. Otros deudores</t>
  </si>
  <si>
    <t xml:space="preserve">               440000008  ANT. JUSTIFICAR PEDRO ROMERO HERNA</t>
  </si>
  <si>
    <t xml:space="preserve">               440000009  ANT. JUSTIFICAR PEDRO J.ROMERO MTE</t>
  </si>
  <si>
    <t xml:space="preserve">               440900000  Deudores, facturas pendientes de f</t>
  </si>
  <si>
    <t xml:space="preserve">               470000000  Hacienda Pública, deudora por IVA</t>
  </si>
  <si>
    <t xml:space="preserve">               470900000  HP, deudora por devolución de impu</t>
  </si>
  <si>
    <t xml:space="preserve">               473000000  Hacienda Pública, retenciones y pa</t>
  </si>
  <si>
    <t xml:space="preserve">               473000001  IMPUESTOS NACIONALES BOLIVIA RETEN</t>
  </si>
  <si>
    <t xml:space="preserve">               473000003  RETENCIONES BOLIVIA NO DEDUCIBLES </t>
  </si>
  <si>
    <t xml:space="preserve">         III. Inversiones emp.grupo y asociadas a C/P</t>
  </si>
  <si>
    <t xml:space="preserve">            534300000  Intereses a C/P de créditos a empresa</t>
  </si>
  <si>
    <t xml:space="preserve">            534300002  INTERESES C/P CLERHP BOL</t>
  </si>
  <si>
    <t xml:space="preserve">            534300003  INTERESES C/P AEC BOL</t>
  </si>
  <si>
    <t xml:space="preserve">            534300004  INTERESES C/P PY</t>
  </si>
  <si>
    <t xml:space="preserve">            552300000  Cuenta corriente con empresas del gru</t>
  </si>
  <si>
    <t xml:space="preserve">            552300001  CUENTA CORRIENTE CLERHP BOLIVIA</t>
  </si>
  <si>
    <t xml:space="preserve">            552300002  CUENTA CORRIENTE CLERHP BRASIL</t>
  </si>
  <si>
    <t xml:space="preserve">            552300003  CUENTA CORRIENTE AEC BOLIVIA</t>
  </si>
  <si>
    <t xml:space="preserve">            552300004  CUENTA CORRIENTE AEC ESPAÑA</t>
  </si>
  <si>
    <t xml:space="preserve">            552300005  CUENTA CORRIENTE CLERHP CONST. Y CONT</t>
  </si>
  <si>
    <t xml:space="preserve">            552300006  CUENTA CORRIENTE CLERHP PY</t>
  </si>
  <si>
    <t xml:space="preserve">         IV. Inversiones financieras a C/P</t>
  </si>
  <si>
    <t xml:space="preserve">            566000000  Depósitos constituidos a C/P</t>
  </si>
  <si>
    <t xml:space="preserve">            566000001  CUENTA CORRIENTE GPM (AUTOCARTERA)</t>
  </si>
  <si>
    <t xml:space="preserve">            566000002  CUENTA CORRIENTE GPM *239 (AUTOCARTER</t>
  </si>
  <si>
    <t xml:space="preserve">         V. Periodificaciones a C/P</t>
  </si>
  <si>
    <t xml:space="preserve">            480000000  Gastos anticipados</t>
  </si>
  <si>
    <t xml:space="preserve">         VI. Efectivo y otros activos líquidos equiv.</t>
  </si>
  <si>
    <t xml:space="preserve">            570000001  CAJA ANTONIO CANTON</t>
  </si>
  <si>
    <t xml:space="preserve">            570000002  CAJA M. PILAR POZA </t>
  </si>
  <si>
    <t xml:space="preserve">            572000000  BANCO SABADELL EUR 0001104212</t>
  </si>
  <si>
    <t xml:space="preserve">            572000002  BANCO POPULAR</t>
  </si>
  <si>
    <t xml:space="preserve">            572000003  BANCO SANTANDER CENTRAL HISPANO</t>
  </si>
  <si>
    <t xml:space="preserve">            572000004  BANCO POPULAR 304</t>
  </si>
  <si>
    <t xml:space="preserve">            572000005  BANCO DEUTSCHE BANK 160</t>
  </si>
  <si>
    <t xml:space="preserve">            572000006  CAJA MAR</t>
  </si>
  <si>
    <t xml:space="preserve">            572000008  CAJA DE ARQUITECTOS 548</t>
  </si>
  <si>
    <t xml:space="preserve">            572000009  LIBERBANK</t>
  </si>
  <si>
    <t xml:space="preserve">            572000010  BANKIA 211</t>
  </si>
  <si>
    <t xml:space="preserve">            572000012  BANKINTER **2282</t>
  </si>
  <si>
    <t xml:space="preserve">            573000001  BANCO SABADELL USD 0070030315</t>
  </si>
  <si>
    <t xml:space="preserve">            573000002  BSCH DOLARES</t>
  </si>
  <si>
    <t xml:space="preserve">            573000003  BANKIA DOLARES</t>
  </si>
  <si>
    <t xml:space="preserve">   TOTAL  ACTIVO (A + B)</t>
  </si>
  <si>
    <t>BALANCE DE SITUACIÓN - ACTIVO</t>
  </si>
  <si>
    <t>Ejercicio: 2017</t>
  </si>
  <si>
    <t>Nif: A30859755</t>
  </si>
  <si>
    <t>Empresa: CLERHP ESTRUCTURAS S.A.</t>
  </si>
  <si>
    <t xml:space="preserve"> </t>
  </si>
  <si>
    <t>Descripción</t>
  </si>
  <si>
    <t>Notas</t>
  </si>
  <si>
    <t xml:space="preserve">      1. Importe neto cifra de negocios</t>
  </si>
  <si>
    <t xml:space="preserve">         700000000  Ventas de mercaderías</t>
  </si>
  <si>
    <t xml:space="preserve">         705000000  Prestaciones de servicios</t>
  </si>
  <si>
    <t xml:space="preserve">         705000003  TECNICA CONSTRUCTORA INVERNIT</t>
  </si>
  <si>
    <t xml:space="preserve">         705000016  OBRA EN CURSO</t>
  </si>
  <si>
    <t xml:space="preserve">         705000019  PROYECTO RESTAURANTE EN DUBAI</t>
  </si>
  <si>
    <t xml:space="preserve">         705000021  ASISTENCIA TECNICA INVERIT KENYA</t>
  </si>
  <si>
    <t xml:space="preserve">         705000022  SERVICIOS CONTABLES Y FINANCIEROS</t>
  </si>
  <si>
    <t xml:space="preserve">         705000023  ASISTENCIA TEC. PROY. MARBELLA</t>
  </si>
  <si>
    <t xml:space="preserve">         705000024  VILLA VERDE 1 PART. MOVILIZACION</t>
  </si>
  <si>
    <t xml:space="preserve">         705000026  PROYECTO SAN MARTIN</t>
  </si>
  <si>
    <t xml:space="preserve">         705000028  ASISTENCIA TEC. CALLE 22</t>
  </si>
  <si>
    <t xml:space="preserve">         705000029  PROYECTO REBECA</t>
  </si>
  <si>
    <t xml:space="preserve">         705000030  PROYECTO TORRE VENTO</t>
  </si>
  <si>
    <t xml:space="preserve">         705000031  PROYECTO TORRE 3</t>
  </si>
  <si>
    <t xml:space="preserve">         705000032  PROYECTO PHIARE</t>
  </si>
  <si>
    <t xml:space="preserve">         705000033  PROYECTO EDIFICIO CANAL ISUTO</t>
  </si>
  <si>
    <t xml:space="preserve">         705000034  PROYECTO HOSPITAL EL ALTO </t>
  </si>
  <si>
    <t xml:space="preserve">         705000035  PROYECTO VISTA VERDE</t>
  </si>
  <si>
    <t xml:space="preserve">         705000036  ASISTENCIA TECNICA CALLE 10</t>
  </si>
  <si>
    <t xml:space="preserve">         705000037  PROYECTO 5ª AVENIDA</t>
  </si>
  <si>
    <t xml:space="preserve">         705000038  PROY. AMPLIACION HOTEL CASAGRANDE</t>
  </si>
  <si>
    <t xml:space="preserve">         705000039  PROY. CANAL ISUTO</t>
  </si>
  <si>
    <t xml:space="preserve">         705000040  PROY. CAMPUS UNIVALLE BLOQ. II LA PAZ</t>
  </si>
  <si>
    <t xml:space="preserve">      4. Aprovisionamientos</t>
  </si>
  <si>
    <t xml:space="preserve">         607000000  Trabajos realizados por otras empresas</t>
  </si>
  <si>
    <t xml:space="preserve">         607000001  TRABAJOS REALIZADOS POR OTRAS EMPRESAS</t>
  </si>
  <si>
    <t xml:space="preserve">         610000000  Variación de existencias de mercaderías</t>
  </si>
  <si>
    <t xml:space="preserve">      6. Gastos de personal</t>
  </si>
  <si>
    <t xml:space="preserve">         640000101  JUAN ANDRES ROMERO </t>
  </si>
  <si>
    <t xml:space="preserve">         640000103  CRISTOBAL GARCIA GARCIA</t>
  </si>
  <si>
    <t xml:space="preserve">         640000104  PEDRO P. MARTINEZ SANCHEZ</t>
  </si>
  <si>
    <t xml:space="preserve">         640000105  ANTONIO CANTON BLAZQUEZ</t>
  </si>
  <si>
    <t xml:space="preserve">         640000106  JUANA M. BALLESTA MURIEL</t>
  </si>
  <si>
    <t xml:space="preserve">         640000107  ALEJANDRO CLEMARES SEMPERE</t>
  </si>
  <si>
    <t xml:space="preserve">         640000108  M. PILAR POZA CEBALLOS</t>
  </si>
  <si>
    <t xml:space="preserve">         640000109  FELIX POZA CEBALLOS</t>
  </si>
  <si>
    <t xml:space="preserve">         640000110  DIEGO LOPEZ LOPEZ</t>
  </si>
  <si>
    <t xml:space="preserve">         640000111  CAYETANO PORTUGUES FERNANDEZ</t>
  </si>
  <si>
    <t xml:space="preserve">         640000112  JOAQUIN SANTO RAMON</t>
  </si>
  <si>
    <t xml:space="preserve">         640000114  EDUARDO MESAS ORTEGA</t>
  </si>
  <si>
    <t xml:space="preserve">         640000115  ISRAEL VELIZ ULUNQUE</t>
  </si>
  <si>
    <t xml:space="preserve">         640000116  RUBEN ROMERO HERNANDEZ</t>
  </si>
  <si>
    <t xml:space="preserve">         640000117  MIGUEL DE HARO LOPEZ</t>
  </si>
  <si>
    <t xml:space="preserve">         640000118  GONZALO LOPEZ FERNANDEZ</t>
  </si>
  <si>
    <t xml:space="preserve">         642000000  Seguridad Social a cargo de la empresa</t>
  </si>
  <si>
    <t xml:space="preserve">         649000000  Otros gastos sociales</t>
  </si>
  <si>
    <t xml:space="preserve">         649000001  FORMACION-TRAINING PERSONAL</t>
  </si>
  <si>
    <t xml:space="preserve">      7. Otros gastos de explotación</t>
  </si>
  <si>
    <t>3,8</t>
  </si>
  <si>
    <t xml:space="preserve">         621000000  Arrendamientos y cánones</t>
  </si>
  <si>
    <t xml:space="preserve">         622000000  Reparaciones y conservación</t>
  </si>
  <si>
    <t xml:space="preserve">         623000000  Servicios de profesionales independiente</t>
  </si>
  <si>
    <t xml:space="preserve">         625000000  Primas de seguros</t>
  </si>
  <si>
    <t xml:space="preserve">         626000000  Servicios bancarios y similares</t>
  </si>
  <si>
    <t xml:space="preserve">         626000001  COMISION COMPRA/VENTA ACCIONES PROP.</t>
  </si>
  <si>
    <t xml:space="preserve">         627000000  Publicidad, propaganda y relaciones públ</t>
  </si>
  <si>
    <t xml:space="preserve">         628000000  Suministros</t>
  </si>
  <si>
    <t xml:space="preserve">         629000000  Otros servicios</t>
  </si>
  <si>
    <t xml:space="preserve">         629000001  Gastos de viaje/alojamiento/manutencion</t>
  </si>
  <si>
    <t xml:space="preserve">         629000002  GASTOS VIAJES JUAN ANDRES ROMERO HERNAND</t>
  </si>
  <si>
    <t xml:space="preserve">         629000006  GASTOS CONSUMIBLES OFICINA</t>
  </si>
  <si>
    <t xml:space="preserve">         629000009  Gastos sin factura/justificante</t>
  </si>
  <si>
    <t xml:space="preserve">         629000011  GASTOS DE FORMACION </t>
  </si>
  <si>
    <t xml:space="preserve">         629000013  SANCIONES</t>
  </si>
  <si>
    <t xml:space="preserve">         629001108  GASTOS PILAR POZA CEBALLOS</t>
  </si>
  <si>
    <t xml:space="preserve">         629001109  GASTOS FELIX POZA CEBALLOS</t>
  </si>
  <si>
    <t xml:space="preserve">         629001110  GASTOS DIEGO LOPEZ LOPEZ</t>
  </si>
  <si>
    <t xml:space="preserve">         629001111  GASTOS ANTONIO CANTON</t>
  </si>
  <si>
    <t xml:space="preserve">         629001112  GASTOS EDUARDO MESAS</t>
  </si>
  <si>
    <t xml:space="preserve">         629001113  GASTOS ALBERTO</t>
  </si>
  <si>
    <t xml:space="preserve">         629001115  GASTOS JUANA MARIA BALLESTA</t>
  </si>
  <si>
    <t xml:space="preserve">         629001116  GASTOS CRISTOBAL GARCIA</t>
  </si>
  <si>
    <t xml:space="preserve">         629001117  GASTOS PEDRO MARTINEZ</t>
  </si>
  <si>
    <t xml:space="preserve">         631000000  Otros tributos</t>
  </si>
  <si>
    <t xml:space="preserve">         694000000  Pérdidas por deterioro créditos operacio</t>
  </si>
  <si>
    <t xml:space="preserve">         794000000  Reversión deterioro créditos operaciones</t>
  </si>
  <si>
    <t xml:space="preserve">      8. Amortización del inmovilizado</t>
  </si>
  <si>
    <t xml:space="preserve">         680000000  Amortización del inmovilizado intangible</t>
  </si>
  <si>
    <t xml:space="preserve">         681000000  Amortización del inmovilizado material</t>
  </si>
  <si>
    <t xml:space="preserve">         678000000  Gastos excepcionales</t>
  </si>
  <si>
    <t xml:space="preserve">         778000000  Ingresos excepcionales</t>
  </si>
  <si>
    <t xml:space="preserve">   A) Resultado explotación (del 1 al 12)</t>
  </si>
  <si>
    <t xml:space="preserve">      13. Ingresos financieros</t>
  </si>
  <si>
    <t>3,5,10</t>
  </si>
  <si>
    <t xml:space="preserve">         b) Otros ingresos financieros</t>
  </si>
  <si>
    <t xml:space="preserve">            762000000  Ingresos de créditos a L/P</t>
  </si>
  <si>
    <t xml:space="preserve">            762000001  INGRESOS CREDITOS L/P EMPRESAS DEL GR</t>
  </si>
  <si>
    <t xml:space="preserve">            762000002  INGRESOS CREDITOS L/P EMPRESAS DEL GR</t>
  </si>
  <si>
    <t xml:space="preserve">            762100000  Ingresos de créditos a C/P</t>
  </si>
  <si>
    <t xml:space="preserve">            769000000  Otros ingresos financieros</t>
  </si>
  <si>
    <t xml:space="preserve">      14. Gastos financieros</t>
  </si>
  <si>
    <t>3,6</t>
  </si>
  <si>
    <t xml:space="preserve">         662300000  INT. DE DEUDA ENISA</t>
  </si>
  <si>
    <t xml:space="preserve">         662300001  INT. DE DEUDA  DEUTSCHE BANK 100.000€</t>
  </si>
  <si>
    <t xml:space="preserve">         662300002  INT. DE DEUDAS SABADELL 200.000€</t>
  </si>
  <si>
    <t xml:space="preserve">         662300004  INT. DE DEUDAS BANCO POPULAR 200.000€</t>
  </si>
  <si>
    <t xml:space="preserve">         662300005  INT. DE DEUDA CAJA MAR 80.000€</t>
  </si>
  <si>
    <t xml:space="preserve">         662300006  INT. DE DEUDA POLIZA CAIXA </t>
  </si>
  <si>
    <t xml:space="preserve">         662300007  INT. DE DEUDA CAJA ARQUITECTOS 100.000€</t>
  </si>
  <si>
    <t xml:space="preserve">         662300009  INT. DE DEUDA LIBERBANK 60.000€</t>
  </si>
  <si>
    <t xml:space="preserve">         662300010  INT. DE DEUDA ARBORIBUS</t>
  </si>
  <si>
    <t xml:space="preserve">         662300011  INT. DE DEUDA CAJA ARQUITECTOS 23.000€</t>
  </si>
  <si>
    <t xml:space="preserve">         662300012  INT. DE DEUDA BANKIA 300.000€</t>
  </si>
  <si>
    <t xml:space="preserve">         662300013  INT. DE DEUDA BANKIA 250.000€</t>
  </si>
  <si>
    <t xml:space="preserve">         662300015  INT. DE DEUDA ARQUIA 200.000€</t>
  </si>
  <si>
    <t xml:space="preserve">         662300016  INT. DE DEUDA COFIDES </t>
  </si>
  <si>
    <t xml:space="preserve">         662300017  INT. DEUDA BANKIA 30.000€ </t>
  </si>
  <si>
    <t xml:space="preserve">         662300018  INT. DEUDA SANTANDER 91.000€</t>
  </si>
  <si>
    <t xml:space="preserve">         662300019  INT. DEUDA BBVA 150.000€</t>
  </si>
  <si>
    <t xml:space="preserve">         662300020  INT. DEUDA ARQUIA 75.000€</t>
  </si>
  <si>
    <t xml:space="preserve">         662300021  INT. DEUDA POLIZA SANTANDER</t>
  </si>
  <si>
    <t xml:space="preserve">         662300022  INT. DEUDA SANTANDER 27.800€</t>
  </si>
  <si>
    <t xml:space="preserve">         662300023  INT. DEUDA POLIZA NOVO BANCO</t>
  </si>
  <si>
    <t xml:space="preserve">         662300024  INT. DEUDA FONPYME</t>
  </si>
  <si>
    <t xml:space="preserve">      16. Diferencias de cambio</t>
  </si>
  <si>
    <t xml:space="preserve">         668000000  Diferencias negativas de cambio</t>
  </si>
  <si>
    <t xml:space="preserve">         768000000  Diferencias positivas de cambio</t>
  </si>
  <si>
    <t xml:space="preserve">      17. Deterioro y Rtdo.enajenaciones instr.fin.</t>
  </si>
  <si>
    <t xml:space="preserve">         696000002  DETERIORO PARTICIPACION CLERHP BRASIL</t>
  </si>
  <si>
    <t xml:space="preserve">         699000001  PÉRDIDAS POR DETERIORO DE CDTOS. C/P</t>
  </si>
  <si>
    <t xml:space="preserve">   B) Resultado financiero (13+14+15+16+17+18)</t>
  </si>
  <si>
    <t xml:space="preserve">   C) Resultado antes de impuestos (A+B)</t>
  </si>
  <si>
    <t xml:space="preserve">      19. Impuestos sobre beneficios</t>
  </si>
  <si>
    <t xml:space="preserve">         633000000  Ajustes negativos en la imposición sobre</t>
  </si>
  <si>
    <t xml:space="preserve">   D) Resultado del ejercicio (C+19) </t>
  </si>
  <si>
    <t>CUENTA DE PERDIDAS Y GANANCIAS</t>
  </si>
  <si>
    <t xml:space="preserve">   A) PATRIMONIO NETO    </t>
  </si>
  <si>
    <t xml:space="preserve">      A-1) Fondos propios</t>
  </si>
  <si>
    <t>3,7</t>
  </si>
  <si>
    <t xml:space="preserve">         I. Capital</t>
  </si>
  <si>
    <t xml:space="preserve">            1. Capital escriturado</t>
  </si>
  <si>
    <t xml:space="preserve">               100000000  CAPITAL SOCIAL</t>
  </si>
  <si>
    <t xml:space="preserve">               100000001  CAPITAL SOCIAL POR AMPLIACION 2015</t>
  </si>
  <si>
    <t xml:space="preserve">         II. Prima de Emisión</t>
  </si>
  <si>
    <t xml:space="preserve">            110000000  PRIMA EMISION AMPLIACION 2015</t>
  </si>
  <si>
    <t xml:space="preserve">         III. Reservas</t>
  </si>
  <si>
    <t xml:space="preserve">            2. Otras reservas</t>
  </si>
  <si>
    <t xml:space="preserve">               112000000  RESERVA LEGAL</t>
  </si>
  <si>
    <t xml:space="preserve">               113000000  RESERVAS VOLUNTARIAS</t>
  </si>
  <si>
    <t xml:space="preserve">               113000001  RESERVA AUTOCARTERA</t>
  </si>
  <si>
    <t xml:space="preserve">               113000016  RESERVA CAPITALIZACION 2016</t>
  </si>
  <si>
    <t xml:space="preserve">               113000017  RESERVA CAPITALIZACION 2017</t>
  </si>
  <si>
    <t xml:space="preserve">               114200001  RESERVA AMORT. PREST. ENISA</t>
  </si>
  <si>
    <t xml:space="preserve">         IV. (Acciones y Particip. patrimonio propias)</t>
  </si>
  <si>
    <t xml:space="preserve">            108000001  AUTOCARTERA 1,27€</t>
  </si>
  <si>
    <t xml:space="preserve">            108000002  AUTOCARTERA 1,46€</t>
  </si>
  <si>
    <t xml:space="preserve">            108000003  AUTOCARTERA A 1,41€</t>
  </si>
  <si>
    <t xml:space="preserve">            108000004  AUTOCARTERA 1,37€</t>
  </si>
  <si>
    <t xml:space="preserve">            108000005  AUTOCARTERA 1.51€</t>
  </si>
  <si>
    <t xml:space="preserve">            108000006  AUTOCARTERA 1.40€</t>
  </si>
  <si>
    <t xml:space="preserve">            108000007  AUTOCARTERA A 1.34</t>
  </si>
  <si>
    <t xml:space="preserve">            108000008  AUTOCARTERA A 1.31€</t>
  </si>
  <si>
    <t xml:space="preserve">            108000009  AUTOCARTERA A 1,28€</t>
  </si>
  <si>
    <t xml:space="preserve">            108000010  AUTOCARTERA A 1.25€</t>
  </si>
  <si>
    <t xml:space="preserve">            108000011  AUTOCARTERA A 1,22€</t>
  </si>
  <si>
    <t xml:space="preserve">            108000012  AUTOCARTERA A 1.19€</t>
  </si>
  <si>
    <t xml:space="preserve">            108000013  AUTOCARTERA 1.16€</t>
  </si>
  <si>
    <t xml:space="preserve">            108000014  AUTOCARTERA 1.13€</t>
  </si>
  <si>
    <t xml:space="preserve">            108000015  AUTOCARTERA A 1.10</t>
  </si>
  <si>
    <t xml:space="preserve">            108000016  AUTOCARTERA A 1.07€</t>
  </si>
  <si>
    <t xml:space="preserve">            108000017  AUTOCARTERA A 1.04€</t>
  </si>
  <si>
    <t xml:space="preserve">            108000018  AUOTCARTERA A 0.99</t>
  </si>
  <si>
    <t xml:space="preserve">         VII. Resultado del ejercicio</t>
  </si>
  <si>
    <t xml:space="preserve">               Cuenta Pérdidas y Ganancias (129)</t>
  </si>
  <si>
    <t xml:space="preserve">                  129000000  Resultado del ejercicio</t>
  </si>
  <si>
    <t xml:space="preserve">   B) PASIVO NO CORRIENTE</t>
  </si>
  <si>
    <t xml:space="preserve">         II. Deudas a L/P</t>
  </si>
  <si>
    <t xml:space="preserve">            1. Deudas con entidades de crédito</t>
  </si>
  <si>
    <t xml:space="preserve">               170000003  PRESTAMO L/P DEUTSCHE BANK 100.000</t>
  </si>
  <si>
    <t xml:space="preserve">               170000004  PRESTAMO BANCO POPULAR L/P 200.000</t>
  </si>
  <si>
    <t xml:space="preserve">               170000005  PRESTAMOS CAJA MAR 80.000€</t>
  </si>
  <si>
    <t xml:space="preserve">               170000009  PRESTAMO LIBERBANK 60.000€</t>
  </si>
  <si>
    <t xml:space="preserve">               170000010  PRESTAMO BANKIA 300.000 €</t>
  </si>
  <si>
    <t xml:space="preserve">               170000011  PRESTAMO CAJA ARQUITECTOS 23.000€</t>
  </si>
  <si>
    <t xml:space="preserve">               170000012  PRESTAMO BANKIA 250.000€</t>
  </si>
  <si>
    <t xml:space="preserve">               170000013  PRESTAMO CAJA ARQUITECTOS 200.000€</t>
  </si>
  <si>
    <t xml:space="preserve">               170000016  PRESTAMO SANTANDER 91.000€ </t>
  </si>
  <si>
    <t xml:space="preserve">               170000017  PRESTAMO BBVA 150.000€</t>
  </si>
  <si>
    <t xml:space="preserve">               170000018  PRESTAMO ARQUIA 75.000€</t>
  </si>
  <si>
    <t xml:space="preserve">               170000021  PRESTAMO BANKINTER 75.000€</t>
  </si>
  <si>
    <t xml:space="preserve">            3. Otras deudas a L/P</t>
  </si>
  <si>
    <t xml:space="preserve">               171000004  DEUDAS L/P ENISA</t>
  </si>
  <si>
    <t xml:space="preserve">               171000010  DEUDA L/P COFIDES 250.000€</t>
  </si>
  <si>
    <t xml:space="preserve">               171000011  DEUDA A L/P ARBORIBUS 4</t>
  </si>
  <si>
    <t xml:space="preserve">               171000012  DEUDA A L/P CDTI </t>
  </si>
  <si>
    <t xml:space="preserve">               171000013  DEUDA A L/P ARBORIBUS 5</t>
  </si>
  <si>
    <t xml:space="preserve">               171000014  DEUDA A L/P ARBORIBUS 6</t>
  </si>
  <si>
    <t xml:space="preserve">   C) PASIVO CORRIENTE</t>
  </si>
  <si>
    <t xml:space="preserve">         II. Deudas a C/P</t>
  </si>
  <si>
    <t xml:space="preserve">               520000004  PRESTAMO A C/P DEUTSCHE BANK 100.0</t>
  </si>
  <si>
    <t xml:space="preserve">               520000005  PRESTAMO A C/P  SABADELL 200.000€</t>
  </si>
  <si>
    <t xml:space="preserve">               520000006  POLIZA DE CREDITO LA CAIXA 282</t>
  </si>
  <si>
    <t xml:space="preserve">               520000007  PRESTAMO A C/P CAJA MAR 80.000€</t>
  </si>
  <si>
    <t xml:space="preserve">               520000008  PRESTAMO A C/P B. POPULAR 200.000€</t>
  </si>
  <si>
    <t xml:space="preserve">               520000009  PRESTAMO A C/P . ARQUITECTOS 100.0</t>
  </si>
  <si>
    <t xml:space="preserve">               520000010  PRESTAMO A C/P LIBERBANK 60.000€</t>
  </si>
  <si>
    <t xml:space="preserve">               520000011  PRESTAMO A C/P BANKIA 300.000€</t>
  </si>
  <si>
    <t xml:space="preserve">               520000012  PRESTAMO A C/P ARQUIA 23.000€</t>
  </si>
  <si>
    <t xml:space="preserve">               520000013  PRESTAMO A C/P ARQUIA 200.000€</t>
  </si>
  <si>
    <t xml:space="preserve">               520000014  PRESTAMO A C/P BANKIA 250.000€</t>
  </si>
  <si>
    <t xml:space="preserve">               520000016  PRESTAMO A C/P BANKIA 30.000€</t>
  </si>
  <si>
    <t xml:space="preserve">               520000017  PRESTAMO A C/P SANTANDER 91.000€</t>
  </si>
  <si>
    <t xml:space="preserve">               520000018  POLIZA DE CREDITO SANTANDER 50.000</t>
  </si>
  <si>
    <t xml:space="preserve">               520000019  PRESTAMO A C/P BBVA 150.000€</t>
  </si>
  <si>
    <t xml:space="preserve">               520000020  PRESTAMO A C/P ARQUIA 75.000€</t>
  </si>
  <si>
    <t xml:space="preserve">               520000021  POLIZA DE CREDITO NOVO BANCO</t>
  </si>
  <si>
    <t xml:space="preserve">               520000022  PRESTAMO A C/P BANKINTER 75.000€</t>
  </si>
  <si>
    <t xml:space="preserve">               520000023  PRESTAMO A C/P SANTANDER 27.800€</t>
  </si>
  <si>
    <t xml:space="preserve">            3. Otras deudas a C/P</t>
  </si>
  <si>
    <t xml:space="preserve">               521000000  DEUDAS A C/P ENISA</t>
  </si>
  <si>
    <t xml:space="preserve">               521000003  DEUDAS A C/P ARBORIBUS 1</t>
  </si>
  <si>
    <t xml:space="preserve">               521000004  DEUDAS A C/P ARBORIBUS 2</t>
  </si>
  <si>
    <t xml:space="preserve">               521000005  DEUDAS A C/P ARBORIBUS 3</t>
  </si>
  <si>
    <t xml:space="preserve">               521000007  DEUDAS A C/P ARGEPRO</t>
  </si>
  <si>
    <t xml:space="preserve">               521000008  DEUDAS A C/P COFIDES</t>
  </si>
  <si>
    <t xml:space="preserve">               521000009  DEUDAS A C/P ARBORIBUS 4</t>
  </si>
  <si>
    <t xml:space="preserve">               521000010  DEUDAS A C/P ARBORIBUS 5</t>
  </si>
  <si>
    <t xml:space="preserve">               521000011  DEUDAS A C/P ARBORIBUS 6</t>
  </si>
  <si>
    <t xml:space="preserve">               528000001  DEUDAS A C/P INT. ENISA</t>
  </si>
  <si>
    <t xml:space="preserve">               551000001  CLEMARES SEMPERE, ALEJANDRO</t>
  </si>
  <si>
    <t xml:space="preserve">               551000003  MARTINEZ ACOSTA, FCO. JAVIER</t>
  </si>
  <si>
    <t xml:space="preserve">               551000004  RHYMAR PROYECTS DEVELOPER S.L.</t>
  </si>
  <si>
    <t xml:space="preserve">               551000005  ALONSO BECERRA, JUAN</t>
  </si>
  <si>
    <t xml:space="preserve">               551000007  RAMALLO, ANTONIO DÍAZ</t>
  </si>
  <si>
    <t xml:space="preserve">               551000008  NAVARRO MUÑOZ, ANTONIO</t>
  </si>
  <si>
    <t xml:space="preserve">               551000009  POZA CEBALLOS, FELIX</t>
  </si>
  <si>
    <t xml:space="preserve">               552500002  JUAN ANDRES ROMERO HERNANDEZ</t>
  </si>
  <si>
    <t xml:space="preserve">               552500003  CUENTA CORRIENTE JAR BRASIL</t>
  </si>
  <si>
    <t xml:space="preserve">               555000000  CUENTA PUENTE TRANSFERENCIAS INTER</t>
  </si>
  <si>
    <t xml:space="preserve">               555000002  PARTIDAS PDTES APLICACION TESORERI</t>
  </si>
  <si>
    <t xml:space="preserve">         IV. Acreedores ciales. y otras ctas. a pagar</t>
  </si>
  <si>
    <t xml:space="preserve">            1. Proveedores</t>
  </si>
  <si>
    <t>3,6,9</t>
  </si>
  <si>
    <t xml:space="preserve">               b) Proveedores a C/P</t>
  </si>
  <si>
    <t xml:space="preserve">                  400000003  RHETO ARQUITECTOS, S.L.</t>
  </si>
  <si>
    <t xml:space="preserve">                  403000000  Proveedores, grupo (euros)</t>
  </si>
  <si>
    <t xml:space="preserve">            2. Otros acreedores</t>
  </si>
  <si>
    <t xml:space="preserve">               410000000  Acreedores por prestaciones de ser</t>
  </si>
  <si>
    <t xml:space="preserve">               410000003  PC COMPONENTES MULTIMEDIA S.L.</t>
  </si>
  <si>
    <t xml:space="preserve">               410000005  NIETO MARTIN LABORDA CB</t>
  </si>
  <si>
    <t xml:space="preserve">               410000009  VIAJES EL CORTE INGLES</t>
  </si>
  <si>
    <t xml:space="preserve">               410000015  SPM PREVENCION</t>
  </si>
  <si>
    <t xml:space="preserve">               410000017  GRAFICAS HNOS. ROMERO</t>
  </si>
  <si>
    <t xml:space="preserve">               410000023  METALISTERIA COPLESOL S.L.</t>
  </si>
  <si>
    <t xml:space="preserve">               410000025  RENFE</t>
  </si>
  <si>
    <t xml:space="preserve">               410000031  MECA ALCAZAR S.L.</t>
  </si>
  <si>
    <t xml:space="preserve">               410000033  HOTEL RESTA. GUILLERMO II</t>
  </si>
  <si>
    <t xml:space="preserve">               410000043  JOAQUIN COSTA RUBIO Y OTROS CB</t>
  </si>
  <si>
    <t xml:space="preserve">               410000048  ROMERO MARTÍNEZ, PEDRO JOSE</t>
  </si>
  <si>
    <t xml:space="preserve">               410000061  ZIGURAT CONSULTORIA DE FORMACIÓN T</t>
  </si>
  <si>
    <t xml:space="preserve">               410000067  ROMERO HERNANDEZ, JUAN ANDRES</t>
  </si>
  <si>
    <t xml:space="preserve">               410000089  ROMERO HERNANDEZ, PEDRO JOSE</t>
  </si>
  <si>
    <t xml:space="preserve">               410000090  NOTARIA ARSENIO F. SANCHEZ PUERTA</t>
  </si>
  <si>
    <t xml:space="preserve">               410000101  RHETO DESARROLLO Y PROYC. S.L.P.</t>
  </si>
  <si>
    <t xml:space="preserve">               410000102  EMPRESA NACIONAL DE INNOVACION S.A</t>
  </si>
  <si>
    <t xml:space="preserve">               410000103  L.V.M. S.A.</t>
  </si>
  <si>
    <t xml:space="preserve">               410000115  MA Y MENAGUA SL</t>
  </si>
  <si>
    <t xml:space="preserve">               410000119  CIFUENTES INFORMATICA </t>
  </si>
  <si>
    <t xml:space="preserve">               410000135  ORANGE ESPAGNE SAU</t>
  </si>
  <si>
    <t xml:space="preserve">               410000139  VICENTE ORTEGA SANCHEZ, OSCAR</t>
  </si>
  <si>
    <t xml:space="preserve">               410000143  1&amp;1 INTERNET ESPAÑA S.L.</t>
  </si>
  <si>
    <t xml:space="preserve">               410000148  PKF ATTEST SERVICIOS EMPRESARIALES</t>
  </si>
  <si>
    <t xml:space="preserve">               410000150  JUAN BARRIOS ALVAREZ</t>
  </si>
  <si>
    <t xml:space="preserve">               410000151  AEMAB</t>
  </si>
  <si>
    <t xml:space="preserve">               410000152  ISOTADER CALIDAD, S.L. </t>
  </si>
  <si>
    <t xml:space="preserve">               410000157  REGISTRO MERCANTIL</t>
  </si>
  <si>
    <t xml:space="preserve">               410000158  GESTION DE PATRIMONIOS MOBILIARIOS</t>
  </si>
  <si>
    <t xml:space="preserve">               410000162  SGS ICS IBERICA S.A.</t>
  </si>
  <si>
    <t xml:space="preserve">               410000163  ION, IMAGEN Y COMUNICACION, S.L.</t>
  </si>
  <si>
    <t xml:space="preserve">               410000164  JOSE J. MANTILLA DE LOS RIOS ABADÍ</t>
  </si>
  <si>
    <t xml:space="preserve">               410000165  BOLSAS Y MERCADOS ESP., SIST. DE N</t>
  </si>
  <si>
    <t xml:space="preserve">               410000168  SOCIEDAD DE GEST. DE LOS SIST. DE </t>
  </si>
  <si>
    <t xml:space="preserve">               410000169  MORENETE Y ASOCIADOS CONSULTORES, </t>
  </si>
  <si>
    <t xml:space="preserve">               410000170  ARBOL FINANCE, S.L.</t>
  </si>
  <si>
    <t xml:space="preserve">               410000175  GROS MONSERRAT CONSULTORES, S.L.U</t>
  </si>
  <si>
    <t xml:space="preserve">               410000180  JOSE MARIA OROZCO SAENZ</t>
  </si>
  <si>
    <t xml:space="preserve">               410000181  MUÑOZ PEREZ, ANDRES</t>
  </si>
  <si>
    <t xml:space="preserve">               410000182  MARIA DOLORES HEREDIA CANOVAS</t>
  </si>
  <si>
    <t xml:space="preserve">               410000183  JOSE JAVIER ESCOLANO NAVARRO</t>
  </si>
  <si>
    <t xml:space="preserve">               410000187  DHL EXPRESS ALACANT SPAIN S.L.U.</t>
  </si>
  <si>
    <t xml:space="preserve">               410000189  TELE SATELITE MAZARRON SL</t>
  </si>
  <si>
    <t xml:space="preserve">               410000190  FMNT-RCM</t>
  </si>
  <si>
    <t xml:space="preserve">               410000191  MULTISERVICIOS LOGONZA, S.L.U.</t>
  </si>
  <si>
    <t xml:space="preserve">               410000196  COTRANSA, S.A.</t>
  </si>
  <si>
    <t xml:space="preserve">               410000199  EDUARDO CASTELLANOS SANZ</t>
  </si>
  <si>
    <t xml:space="preserve">               410000211  ALBERTO J.MUÑOZ SANCHEZ-MIGUEL</t>
  </si>
  <si>
    <t xml:space="preserve">               410000212  MIGUEL SAURA MARTINEZ</t>
  </si>
  <si>
    <t xml:space="preserve">               410000218  ANDRES LEON MOLINA</t>
  </si>
  <si>
    <t xml:space="preserve">               410000220  LA HUELLA EXTREMEÑA SL</t>
  </si>
  <si>
    <t xml:space="preserve">               410000221  MATEO CAMPILLO AGUSTÍ</t>
  </si>
  <si>
    <t xml:space="preserve">               410000222  CONSUELO PEÑALVER HERNANDEZ</t>
  </si>
  <si>
    <t xml:space="preserve">               410000225  VIVA AQUA SERVICE SPAIN S.A.</t>
  </si>
  <si>
    <t xml:space="preserve">               410000226  IBERDROLA CLIENTES S.A.</t>
  </si>
  <si>
    <t xml:space="preserve">               410000230  ANTONIA CARRILLO BELMONTE</t>
  </si>
  <si>
    <t xml:space="preserve">               410000233  GROS MONSERRAT ASOCIADOS S.L.</t>
  </si>
  <si>
    <t xml:space="preserve">               410000234  Ei2 GLABAL CONSULTING SL</t>
  </si>
  <si>
    <t xml:space="preserve">               410000237  MASSTER INGENIEROS S.A.</t>
  </si>
  <si>
    <t xml:space="preserve">               410000238  PALOMERO Y TORRECILLA, NOT, ASOC, </t>
  </si>
  <si>
    <t xml:space="preserve">               410000239  REFORMAS Y SERVICIOS JARB, S.L.</t>
  </si>
  <si>
    <t xml:space="preserve">               410000246  EMP. MUNICIPAL DE AGUAS DE MURCIA </t>
  </si>
  <si>
    <t xml:space="preserve">               410000247  PUBLICACIONES TECNICAS PROFESIONAL</t>
  </si>
  <si>
    <t xml:space="preserve">               410000250  CLIMATIZACION Y ELECTRICIDAD DEL G</t>
  </si>
  <si>
    <t xml:space="preserve">               410000252  REGISTRADORES MERCANTILES DE MURCI</t>
  </si>
  <si>
    <t xml:space="preserve">               410900000  Acree.prest.servicios,fras.pdtes.r</t>
  </si>
  <si>
    <t xml:space="preserve">               438000016  ANTICIPO CONTRATO ASISTENCIA TECNI</t>
  </si>
  <si>
    <t xml:space="preserve">               438000018  ANTICIPO CONTRATO ASIST. TEC. PROY</t>
  </si>
  <si>
    <t xml:space="preserve">               438000021  ANTICIPO PROYECTO GLORIA</t>
  </si>
  <si>
    <t xml:space="preserve">               438000023  ANTICIPO PROYECTO REBECA</t>
  </si>
  <si>
    <t xml:space="preserve">               438000024  ANTICIPO TORRE VENTO</t>
  </si>
  <si>
    <t xml:space="preserve">               438000025  ANTICIPO TORRE 3 </t>
  </si>
  <si>
    <t xml:space="preserve">               438000028  ANTICIPO 5ª AVENIDA </t>
  </si>
  <si>
    <t xml:space="preserve">               438000029  ANTICIPO CANAL ISUTO</t>
  </si>
  <si>
    <t xml:space="preserve">               438000030  ANTICIPO CALLE 10</t>
  </si>
  <si>
    <t xml:space="preserve">               438000031  ANTICIPO HOTEL CASAGRANDE</t>
  </si>
  <si>
    <t xml:space="preserve">               465000101  JUAN ANDRES ROMERO</t>
  </si>
  <si>
    <t xml:space="preserve">               465000102  ANA SANCHEZ ALMAGRO</t>
  </si>
  <si>
    <t xml:space="preserve">               465000103  CRISTOBAL GARCIA GARCIA</t>
  </si>
  <si>
    <t xml:space="preserve">               465000104  PEDRO P. MARTINEZ SANCHEZ</t>
  </si>
  <si>
    <t xml:space="preserve">               465000105  ANTONIO CANTON BLAZQUEZ</t>
  </si>
  <si>
    <t xml:space="preserve">               465000106  JUANA M. BALLESTA MURIEL</t>
  </si>
  <si>
    <t xml:space="preserve">               465000107  ALEJANDRO CLEMARES SEMPERE</t>
  </si>
  <si>
    <t xml:space="preserve">               465000108  M. PILAR POZA CEBALLOS</t>
  </si>
  <si>
    <t xml:space="preserve">               465000109  FELIX POZA CEBALLOS</t>
  </si>
  <si>
    <t xml:space="preserve">               465000110  DIEGO LOPEZ LOPEZ</t>
  </si>
  <si>
    <t xml:space="preserve">               465000111  CAYENTANO PORTUGUES FERNANDEZ</t>
  </si>
  <si>
    <t xml:space="preserve">               465000112  JOAQUIN SANTO RAMON</t>
  </si>
  <si>
    <t xml:space="preserve">               465000114  EDUARDO MESAS ORTEGA</t>
  </si>
  <si>
    <t xml:space="preserve">               465000115  ISRAEL VELIZ ULUNQUE</t>
  </si>
  <si>
    <t xml:space="preserve">               465000116  RUBEN ROMERO HERNANDEZ</t>
  </si>
  <si>
    <t xml:space="preserve">               465000117  MIGUEL DE HARO LOPEZ</t>
  </si>
  <si>
    <t xml:space="preserve">               465000118  GONZALO LOPEZ</t>
  </si>
  <si>
    <t xml:space="preserve">               465001101  HOJA DE GTOS-JUAN ANDRES ROMERO HE</t>
  </si>
  <si>
    <t xml:space="preserve">               465001107  HOJAS DE GTOS-ALEJANDRO CLEMARES</t>
  </si>
  <si>
    <t xml:space="preserve">               465001109  HOJAS DE GTOS-FELIX POZA CEBALLOS</t>
  </si>
  <si>
    <t xml:space="preserve">               465001110  HOJAS DE GTOS-DIEGO LOPEZ LOPEZ</t>
  </si>
  <si>
    <t xml:space="preserve">               465001114  HOJAS DE GASTOS - EDUARDO MESAS</t>
  </si>
  <si>
    <t xml:space="preserve">               465001115  HOJA DE GASTOS - JUANA M BALLESTA</t>
  </si>
  <si>
    <t xml:space="preserve">               465001116  HOJA DE GASTOS - CRISTOBAL GARCIA</t>
  </si>
  <si>
    <t xml:space="preserve">               465001117  HOJA DE GASTOS - PEDRO MARTINEZ</t>
  </si>
  <si>
    <t xml:space="preserve">               475100000  HP, acreedora por retenciones prac</t>
  </si>
  <si>
    <t xml:space="preserve">               475100001  H.P. ACREEDORA CAPITAL MOBILIARIO</t>
  </si>
  <si>
    <t xml:space="preserve">               475100002  H.P. ACREEDORA POR RETENCIONES TRA</t>
  </si>
  <si>
    <t xml:space="preserve">               475100003  H.P. ACREEDORA ARRENDAMIENTO</t>
  </si>
  <si>
    <t xml:space="preserve">               476000000  Organismos de la Seguridad Social,</t>
  </si>
  <si>
    <t xml:space="preserve">   TOTAL PATRIMONIO NETO Y PASIVO (A+B+C)</t>
  </si>
  <si>
    <t>Capital</t>
  </si>
  <si>
    <t>Prima emision</t>
  </si>
  <si>
    <t>Reservas</t>
  </si>
  <si>
    <t>Acciones propias</t>
  </si>
  <si>
    <t>Resul. Ej. Anteriores</t>
  </si>
  <si>
    <t>Otras aportaciones socios</t>
  </si>
  <si>
    <t>Resultado del periodo</t>
  </si>
  <si>
    <t>Dividendo a cuenta (-)</t>
  </si>
  <si>
    <t>Subvenciones recibidas</t>
  </si>
  <si>
    <t>TOTAL</t>
  </si>
  <si>
    <t>Escriturado</t>
  </si>
  <si>
    <t>No exigido</t>
  </si>
  <si>
    <t>A.-</t>
  </si>
  <si>
    <t>I.-</t>
  </si>
  <si>
    <t>II.-</t>
  </si>
  <si>
    <t xml:space="preserve">B.- </t>
  </si>
  <si>
    <t>Total ingresos y gastos reconocidos</t>
  </si>
  <si>
    <t>Operaciones con socios</t>
  </si>
  <si>
    <t>1.-</t>
  </si>
  <si>
    <t>Aumento capital</t>
  </si>
  <si>
    <t>2.-</t>
  </si>
  <si>
    <t>Reducción capital (-)</t>
  </si>
  <si>
    <t>3.-</t>
  </si>
  <si>
    <t>Conversion pasivos financieros en PN</t>
  </si>
  <si>
    <t>4.-</t>
  </si>
  <si>
    <t>Distribución de dividendos (-)</t>
  </si>
  <si>
    <t>5.-</t>
  </si>
  <si>
    <t>Operaciones con acciones propias (netas)</t>
  </si>
  <si>
    <t>6.-</t>
  </si>
  <si>
    <t>Increm/dismin. PN por combinacion negocios</t>
  </si>
  <si>
    <t>7.-</t>
  </si>
  <si>
    <t>Otras operaciones con socios</t>
  </si>
  <si>
    <t>III.-</t>
  </si>
  <si>
    <t>Otras variaciones PN</t>
  </si>
  <si>
    <t>C.-</t>
  </si>
  <si>
    <t>D.-</t>
  </si>
  <si>
    <t xml:space="preserve">CLERHP ESTRUCTURAS, S.A. </t>
  </si>
  <si>
    <t>(Cifras en euros)</t>
  </si>
  <si>
    <t>ACTIVO NO CORRIENTE</t>
  </si>
  <si>
    <t>PATRIMONIO NETO</t>
  </si>
  <si>
    <t xml:space="preserve">Fondos propios </t>
  </si>
  <si>
    <t xml:space="preserve">   Aplicaciones informáticas</t>
  </si>
  <si>
    <t xml:space="preserve">   Prima de emisión </t>
  </si>
  <si>
    <t xml:space="preserve">   Instalaciones técnicas y otro inmovilizado material</t>
  </si>
  <si>
    <t xml:space="preserve">      Legal y estatutarias</t>
  </si>
  <si>
    <t xml:space="preserve">      Otras reservas</t>
  </si>
  <si>
    <t xml:space="preserve">   Instrumentos de patrimonio </t>
  </si>
  <si>
    <t>Inversiones financieras a largo plazo (Nota 6)</t>
  </si>
  <si>
    <t>Total Patrimonio Neto</t>
  </si>
  <si>
    <t xml:space="preserve">   Instrumentos de patrimonio</t>
  </si>
  <si>
    <t xml:space="preserve">   Otros activos financieros</t>
  </si>
  <si>
    <t>PASIVO NO CORRIENTE</t>
  </si>
  <si>
    <t>Total Activo No Corriente</t>
  </si>
  <si>
    <t xml:space="preserve">   Deudas con entidades de crédito</t>
  </si>
  <si>
    <t xml:space="preserve">   Otros pasivos financieros </t>
  </si>
  <si>
    <t>ACTIVO CORRIENTE</t>
  </si>
  <si>
    <t xml:space="preserve">  Existencias comerciales</t>
  </si>
  <si>
    <t>Total Pasivo No Corriente</t>
  </si>
  <si>
    <t xml:space="preserve">  Anticipos a proveedores  (Nota 6)</t>
  </si>
  <si>
    <t>PASIVO CORRIENTE</t>
  </si>
  <si>
    <t xml:space="preserve">Deudores comerciales y otras cuentas a cobrar </t>
  </si>
  <si>
    <t xml:space="preserve">   Clientes por ventas y prestaciones de servicios (Nota 6)</t>
  </si>
  <si>
    <t xml:space="preserve">   Deudores varios (Nota 6)</t>
  </si>
  <si>
    <t>Acreedores comerciales y otras cuentas a pagar</t>
  </si>
  <si>
    <t>Inversiones financieras a corto plazo (Nota 6)</t>
  </si>
  <si>
    <t xml:space="preserve">    Otros activos financieros</t>
  </si>
  <si>
    <t>Periodificaciones a corto plazo</t>
  </si>
  <si>
    <t>Efectivo y otros activos líquidos equivalentes (Nota 6)</t>
  </si>
  <si>
    <t xml:space="preserve">    Tesorería</t>
  </si>
  <si>
    <t>Total Activo Corriente</t>
  </si>
  <si>
    <t>Total Pasivo Corriente</t>
  </si>
  <si>
    <t>TOTAL ACTIVO</t>
  </si>
  <si>
    <t>TOTAL PATRIMONIO NETO Y PASIVO</t>
  </si>
  <si>
    <t>31.12.2017</t>
  </si>
  <si>
    <t>Provisiones a corto plazo</t>
  </si>
  <si>
    <t>CUENTAS DE PÉRDIDAS Y GANANCIAS CORRESPONDIENTES A LOS</t>
  </si>
  <si>
    <t>OPERACIONES CONTINUADAS</t>
  </si>
  <si>
    <t xml:space="preserve">   Prestaciones de servicios</t>
  </si>
  <si>
    <t xml:space="preserve">   Trabajos realizados por otras empresas</t>
  </si>
  <si>
    <t xml:space="preserve">Gastos de personal </t>
  </si>
  <si>
    <t xml:space="preserve">   Sueldos, salarios y asimilados</t>
  </si>
  <si>
    <t>Otros gastos de explotación</t>
  </si>
  <si>
    <t xml:space="preserve">   Servicios exteriores</t>
  </si>
  <si>
    <t xml:space="preserve">   Tributos</t>
  </si>
  <si>
    <t xml:space="preserve">   Pérdidas, deterioro y variación de provisiones por operaciones comerciales</t>
  </si>
  <si>
    <t>Amortización del inmovilizado (Nota 5)</t>
  </si>
  <si>
    <t>Deterioro y resultado por enajenaciones del inmovilizado</t>
  </si>
  <si>
    <t xml:space="preserve">Otros resultados </t>
  </si>
  <si>
    <t>Resultado de explotación</t>
  </si>
  <si>
    <t>Ingresos financieros</t>
  </si>
  <si>
    <t xml:space="preserve">   De valores negociables y otros instrumentos financieros (Nota 6)</t>
  </si>
  <si>
    <t xml:space="preserve">      De empresas del grupo y asociadas</t>
  </si>
  <si>
    <t xml:space="preserve">      De terceros</t>
  </si>
  <si>
    <t xml:space="preserve">   Por deudas con terceros</t>
  </si>
  <si>
    <t xml:space="preserve">Deterioro y rtdo por enajenaciones instrumentos financieros </t>
  </si>
  <si>
    <t>Resultado financiero</t>
  </si>
  <si>
    <t>Resultado antes de impuestos</t>
  </si>
  <si>
    <t xml:space="preserve">   Ventas</t>
  </si>
  <si>
    <t>Ajustes por cambio criterio'16 y anteriores</t>
  </si>
  <si>
    <t>Ajustes por errores '16 y anteriores</t>
  </si>
  <si>
    <t>Ajustes por cambio criterio 31/12/17 por normativa</t>
  </si>
  <si>
    <t>Ajustes por errores 31/12/17 y anteriores</t>
  </si>
  <si>
    <t xml:space="preserve">   Investigación</t>
  </si>
  <si>
    <t xml:space="preserve">   Consumo materias primas y otras materias consumibles</t>
  </si>
  <si>
    <t>Resultado de la Cuenta de Perdidas y Ganancias</t>
  </si>
  <si>
    <t>Ingresos y gastos imputados directamente a PN</t>
  </si>
  <si>
    <t>Por valoración de instrumentos financieros</t>
  </si>
  <si>
    <t>Activos financieros disponibles para la venta</t>
  </si>
  <si>
    <t>Otros ingresos/gastos</t>
  </si>
  <si>
    <t>Por coberturas de flujos de efectivo</t>
  </si>
  <si>
    <t>Subvenciones, donaciones y legados recibidos</t>
  </si>
  <si>
    <t xml:space="preserve">IV.- </t>
  </si>
  <si>
    <t>Por ganacias y pérdidas actuariales y otros ajustes</t>
  </si>
  <si>
    <t>V.-</t>
  </si>
  <si>
    <t>Efecto impositivo</t>
  </si>
  <si>
    <t>B.-</t>
  </si>
  <si>
    <t>Total ingresos y gastos imputados directamente a PN</t>
  </si>
  <si>
    <t>Transferencia a la Cuenta de Perdidas y Ganancias</t>
  </si>
  <si>
    <t>VI.-</t>
  </si>
  <si>
    <t>Por valoracion de instrumentos financieros</t>
  </si>
  <si>
    <t>VII.-</t>
  </si>
  <si>
    <t>VIII.-</t>
  </si>
  <si>
    <t>IX.-</t>
  </si>
  <si>
    <t>Total transferencia a la Cuenta de Perdidas y Ganancias</t>
  </si>
  <si>
    <t>TOTAL DE INGRESOS Y GASTOS RECONOCIDOS</t>
  </si>
  <si>
    <t xml:space="preserve"> CLERHP ESTRUCTURAS, S.A.</t>
  </si>
  <si>
    <t>SALDO FINAL 31/12/2016</t>
  </si>
  <si>
    <t>SALDO INICIAL AL 01/01/2017</t>
  </si>
  <si>
    <t>SALDO FINAL AL 31/12/2017</t>
  </si>
  <si>
    <t xml:space="preserve">E.- </t>
  </si>
  <si>
    <t>SALDO INICIAL AL 01/01/2018</t>
  </si>
  <si>
    <t>31.12.2018</t>
  </si>
  <si>
    <t xml:space="preserve">    Otros activos liquidos equivalentes</t>
  </si>
  <si>
    <t xml:space="preserve">    Acreedores por arrendamiento financiero</t>
  </si>
  <si>
    <t xml:space="preserve">   Acreedores por arrendamiento financiero</t>
  </si>
  <si>
    <t xml:space="preserve">   Derivados</t>
  </si>
  <si>
    <t xml:space="preserve">   Consumo de mercaderias</t>
  </si>
  <si>
    <t xml:space="preserve">    Deterioros y pérdidas</t>
  </si>
  <si>
    <t xml:space="preserve">    Resultados por enajenaciones y otras</t>
  </si>
  <si>
    <t>Variación de valor razonable en instrumentos financieros</t>
  </si>
  <si>
    <t xml:space="preserve">ESTADOS DE CAMBIOS EN EL PATRIMONIO NETO CORRESPONDIENTES A LOS EJERCICIOS ANUALES TERMINADOS </t>
  </si>
  <si>
    <t>EL 31 DE DICIEMBRE DE 2018 Y 2017</t>
  </si>
  <si>
    <t>A) ESTADOS DE INGRESOS Y GASTOS RECONOCIDOS CORRESPONDIENTES A LOS EJERCICIOS TERMINADOS</t>
  </si>
  <si>
    <t xml:space="preserve"> EL 31 DE DICIEMBRE DE 2018 Y 2017</t>
  </si>
  <si>
    <t>SALDO FINAL AL 31/12/2018</t>
  </si>
  <si>
    <t xml:space="preserve">BALANCES  AL 31 DE DICIEMBRE DE 2018 Y 31 DE DICIEMBRE DE 2017 </t>
  </si>
  <si>
    <t>EJERCICIOS TERMINADOS EL 31 DE DICIEMBRE DE 2018 Y 2017</t>
  </si>
  <si>
    <t xml:space="preserve"> de pérdidas y ganancias correspondiente al ejercicio anual terminado el 31 de diciembre de 2018</t>
  </si>
  <si>
    <t xml:space="preserve">   Por deudas con empresas del grupo y asociadas</t>
  </si>
  <si>
    <t xml:space="preserve">  Cartera de negociación y otros</t>
  </si>
  <si>
    <t xml:space="preserve">   Resultado del ejercicio</t>
  </si>
  <si>
    <t>Resultado del ejercicio procedente de operaciones continuadas</t>
  </si>
  <si>
    <t xml:space="preserve"> neto correspondiente al ejercicio anual terminado el 31 de diciembre de 2018</t>
  </si>
  <si>
    <t>ESTADOS DE CAMBIOS EN EL PATRIMONIO NETO CORRESPONDIENTES A LOS EJERCICIOS ANUALES TERMINADOS EL 31 DE DICIEMBRE DE 2018 Y 2017</t>
  </si>
  <si>
    <t>ESTADOS TOTALES DE CAMBIOS EN EL PATRIMONIO NETO CORRESPONDIENTES A LOS EJERCICIOS ANUALES TERMINADOS EL 31 DE DICIEMBRO DE 2018 Y 2017</t>
  </si>
  <si>
    <t>al ejercicio anual terminado el 31 de diciembre de 2018</t>
  </si>
  <si>
    <t>ESTADO DE FLUJOS DE EFECTIVO CORRESPONDIENTES A LOS EJERCICIOS ANUALES TERMINADOS EL 31 DE DICIEMBRE DE 2018 Y 2017</t>
  </si>
  <si>
    <t>31.12.18</t>
  </si>
  <si>
    <t>correspondiente al ejercicio anual terminado el 31 de diciembre de 2018.</t>
  </si>
  <si>
    <t>Existencias (Nota 8)</t>
  </si>
  <si>
    <t>Inversiones en empresas del grupo y asociadas a largo plazo (Nota 7)</t>
  </si>
  <si>
    <t xml:space="preserve">   Activos por impuesto corriente (Nota 11)</t>
  </si>
  <si>
    <t xml:space="preserve">   Otros créditos con Administraciones Públicas (Nota 11)</t>
  </si>
  <si>
    <t xml:space="preserve">   Créditos a empresas (Nota 14)</t>
  </si>
  <si>
    <t xml:space="preserve">   Otros activos financieros (Nota 14)</t>
  </si>
  <si>
    <t xml:space="preserve">   Capital escriturado (Nota 10)</t>
  </si>
  <si>
    <t xml:space="preserve">   Reservas (Nota 10)</t>
  </si>
  <si>
    <t xml:space="preserve">  Acciones y participaciones de patrimonio propias (Nota 10)</t>
  </si>
  <si>
    <t>Deudas a largo plazo  (Nota 9)</t>
  </si>
  <si>
    <t>Deudas a corto plazo (Nota 9)</t>
  </si>
  <si>
    <t xml:space="preserve">   Proveedores (Nota 9)</t>
  </si>
  <si>
    <t xml:space="preserve">   Acreedores varios (Nota 9)</t>
  </si>
  <si>
    <t xml:space="preserve">   Personal (Nota 9)</t>
  </si>
  <si>
    <t xml:space="preserve">   Pasivos por impuesto corriente  (Nota 11)</t>
  </si>
  <si>
    <t xml:space="preserve">   Otras deudas con Administraciones Públicas (Nota 11)</t>
  </si>
  <si>
    <t xml:space="preserve">   Anticipos de clientes  (Nota 9)</t>
  </si>
  <si>
    <t>Trabajos realizados por la empresa para su activo (Nota 5)</t>
  </si>
  <si>
    <t xml:space="preserve">   Créditos a empresas  (Notas 6 y 14)</t>
  </si>
  <si>
    <t>Inversiones en empresas del grupo y asociadas a corto plazo  (Notas 6 y 7)</t>
  </si>
  <si>
    <t>Importe neto de la cifra de negocios (Nota 13)</t>
  </si>
  <si>
    <t>Aprovisionamientos (Nota 13)</t>
  </si>
  <si>
    <t>Gastos financieros (Notas 9 y 11)</t>
  </si>
  <si>
    <t>Diferencias de cambio (Nota 12)</t>
  </si>
  <si>
    <t xml:space="preserve">   Deterioros y pérdidas </t>
  </si>
  <si>
    <t>Impuestos sobre beneficios (Nota 11)</t>
  </si>
  <si>
    <t>Las Notas 1 a 19 incluídas en la memoria adjunta  forman parte integrante del balance al 31 de diciembre de 2018</t>
  </si>
  <si>
    <t>Las Notas 1 a 19 incluídas en la memoria adjunta forman parte integrante de la cuenta</t>
  </si>
  <si>
    <t>Las Notas 1 a 19 incluidas en la memoria adjunta forman parte integrante del estado de cambios en el patrimonio</t>
  </si>
  <si>
    <t>Las Notas 1 a 19 incluídas en la memoria adjunta forman parte integrante del estado de cambios en el patrimonio neto correspondiente</t>
  </si>
  <si>
    <t>Las Notas 1 a 19 incluídas en la memoria adjunta forman parte integrante del estado de flujos de efectivo</t>
  </si>
  <si>
    <t>f) Trabajos realizados por la empresa para su inmovilizado</t>
  </si>
  <si>
    <t>Inmovilizado intangible (Nota 5.1)</t>
  </si>
  <si>
    <t>Inmovilizado material (Nota 5.2)</t>
  </si>
  <si>
    <t xml:space="preserve">   Clientes, empresas del grupo y asociadas (Notas 6 y 14.2)</t>
  </si>
  <si>
    <t xml:space="preserve">   Proveedores empresas grupo y asociadas (Notas 9 y 14.2)</t>
  </si>
  <si>
    <t xml:space="preserve">   Cargas sociales (Nota 13.2)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</si>
</sst>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;\-\-"/>
    <numFmt numFmtId="166" formatCode="#,##0\ ;\(#,##0\);\-\-"/>
    <numFmt numFmtId="167" formatCode="#,##0.00;\(#,##0.00\);\-\-"/>
    <numFmt numFmtId="168" formatCode="#,###;\(#,###\);\-\-"/>
    <numFmt numFmtId="169" formatCode="#,##0\ ;\(#,##0\);\-"/>
    <numFmt numFmtId="170" formatCode="_(&quot;$&quot;* #,##0.00_);_(&quot;$&quot;* \(#,##0.00\);_(&quot;$&quot;* &quot;-&quot;??_);_(@_)"/>
    <numFmt numFmtId="171" formatCode="_ * #,##0_ ;_ * \-#,##0_ ;_ * &quot;-&quot;_ ;_ @_ "/>
    <numFmt numFmtId="172" formatCode="_ * #,##0.00_ ;_ * \-#,##0.00_ ;_ * &quot;-&quot;??_ ;_ @_ "/>
    <numFmt numFmtId="173" formatCode="_-* #,##0.00\ [$€]_-;\-* #,##0.00\ [$€]_-;_-* &quot;-&quot;??\ [$€]_-;_-@_-"/>
    <numFmt numFmtId="174" formatCode="_-* #,##0.00\ [$€]_-;\-* #,##0.00\ [$€]_-;_-* \-??\ [$€]_-;_-@_-"/>
    <numFmt numFmtId="175" formatCode="#,"/>
    <numFmt numFmtId="176" formatCode="#,#00"/>
    <numFmt numFmtId="177" formatCode="#.##000"/>
    <numFmt numFmtId="178" formatCode="_-* #,##0.00\ _P_t_s_-;\-* #,##0.00\ _P_t_s_-;_-* &quot;-&quot;??\ _P_t_s_-;_-@_-"/>
    <numFmt numFmtId="179" formatCode="\$#,#00"/>
    <numFmt numFmtId="180" formatCode="%#,#00"/>
    <numFmt numFmtId="181" formatCode="_(* #,##0.00_);_(* \(#,##0.00\);_(* \-??_);_(@_)"/>
    <numFmt numFmtId="182" formatCode="_-* #,##0_-;\-* #,##0_-;_-* &quot;-&quot;??_-;_-@_-"/>
  </numFmts>
  <fonts count="67">
    <font>
      <sz val="11"/>
      <color theme="1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sz val="11"/>
      <name val="Times New Roman"/>
      <family val="1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ourier New"/>
      <family val="3"/>
    </font>
    <font>
      <sz val="10"/>
      <color rgb="FF000000"/>
      <name val="Courier New"/>
      <family val="3"/>
    </font>
    <font>
      <sz val="10"/>
      <color rgb="FF0000FF"/>
      <name val="Courier New"/>
      <family val="3"/>
    </font>
    <font>
      <sz val="10"/>
      <color rgb="FFFF0080"/>
      <name val="Courier New"/>
      <family val="3"/>
    </font>
    <font>
      <sz val="10"/>
      <color rgb="FF804000"/>
      <name val="Courier New"/>
      <family val="3"/>
    </font>
    <font>
      <sz val="10"/>
      <color rgb="FF008080"/>
      <name val="Courier New"/>
      <family val="3"/>
    </font>
    <font>
      <sz val="11"/>
      <color rgb="FF000000"/>
      <name val="Courier New"/>
      <family val="3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Book Antiqua"/>
      <family val="1"/>
    </font>
    <font>
      <b/>
      <sz val="18"/>
      <color rgb="FF000000"/>
      <name val="Calibri"/>
      <family val="2"/>
      <scheme val="minor"/>
    </font>
    <font>
      <sz val="11"/>
      <color rgb="FF000000"/>
      <name val="Book Antiqua"/>
      <family val="1"/>
    </font>
    <font>
      <b/>
      <sz val="11"/>
      <color indexed="8"/>
      <name val="Book Antiqua"/>
      <family val="1"/>
    </font>
    <font>
      <b/>
      <u/>
      <sz val="11"/>
      <name val="Book Antiqua"/>
      <family val="1"/>
    </font>
    <font>
      <b/>
      <sz val="11"/>
      <color theme="1"/>
      <name val="Book Antiqua"/>
      <family val="1"/>
    </font>
    <font>
      <b/>
      <sz val="11"/>
      <name val="Times New Roman"/>
      <family val="1"/>
    </font>
    <font>
      <sz val="10"/>
      <name val="Arial"/>
      <family val="2"/>
    </font>
    <font>
      <sz val="9"/>
      <color theme="1"/>
      <name val="Calibri"/>
      <family val="2"/>
    </font>
    <font>
      <sz val="8"/>
      <color theme="1"/>
      <name val="Verdana"/>
      <family val="2"/>
    </font>
    <font>
      <sz val="10"/>
      <name val="Courier"/>
      <family val="3"/>
    </font>
    <font>
      <sz val="10"/>
      <color indexed="8"/>
      <name val="ARIAL"/>
      <family val="2"/>
      <charset val="1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0"/>
      <name val="Book Antiqua"/>
      <family val="1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52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7" applyNumberFormat="0" applyAlignment="0" applyProtection="0"/>
    <xf numFmtId="0" fontId="13" fillId="22" borderId="18" applyNumberFormat="0" applyAlignment="0" applyProtection="0"/>
    <xf numFmtId="0" fontId="14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6" fillId="29" borderId="17" applyNumberFormat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0" fillId="0" borderId="0"/>
    <xf numFmtId="0" fontId="3" fillId="0" borderId="0"/>
    <xf numFmtId="0" fontId="1" fillId="0" borderId="0"/>
    <xf numFmtId="0" fontId="2" fillId="0" borderId="0"/>
    <xf numFmtId="0" fontId="10" fillId="32" borderId="20" applyNumberFormat="0" applyFont="0" applyAlignment="0" applyProtection="0"/>
    <xf numFmtId="9" fontId="3" fillId="0" borderId="0" applyFont="0" applyFill="0" applyBorder="0" applyAlignment="0" applyProtection="0"/>
    <xf numFmtId="0" fontId="19" fillId="21" borderId="2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15" fillId="0" borderId="23" applyNumberFormat="0" applyFill="0" applyAlignment="0" applyProtection="0"/>
    <xf numFmtId="0" fontId="24" fillId="0" borderId="24" applyNumberFormat="0" applyFill="0" applyAlignment="0" applyProtection="0"/>
    <xf numFmtId="0" fontId="42" fillId="0" borderId="0"/>
    <xf numFmtId="44" fontId="2" fillId="0" borderId="0" applyFont="0" applyFill="0" applyBorder="0" applyAlignment="0" applyProtection="0"/>
    <xf numFmtId="0" fontId="10" fillId="0" borderId="0"/>
    <xf numFmtId="0" fontId="10" fillId="0" borderId="0"/>
    <xf numFmtId="0" fontId="43" fillId="0" borderId="0"/>
    <xf numFmtId="0" fontId="2" fillId="0" borderId="0"/>
    <xf numFmtId="0" fontId="44" fillId="0" borderId="0"/>
    <xf numFmtId="173" fontId="2" fillId="0" borderId="0" applyFont="0" applyFill="0" applyBorder="0" applyAlignment="0" applyProtection="0"/>
    <xf numFmtId="0" fontId="45" fillId="0" borderId="0"/>
    <xf numFmtId="0" fontId="2" fillId="0" borderId="0">
      <alignment vertical="top"/>
    </xf>
    <xf numFmtId="0" fontId="46" fillId="0" borderId="0">
      <alignment vertical="top"/>
    </xf>
    <xf numFmtId="0" fontId="47" fillId="0" borderId="0"/>
    <xf numFmtId="0" fontId="2" fillId="0" borderId="0"/>
    <xf numFmtId="0" fontId="2" fillId="0" borderId="0">
      <alignment vertical="top"/>
    </xf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172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41" borderId="0" applyNumberFormat="0" applyBorder="0" applyAlignment="0" applyProtection="0"/>
    <xf numFmtId="0" fontId="48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2" borderId="0" applyNumberFormat="0" applyBorder="0" applyAlignment="0" applyProtection="0"/>
    <xf numFmtId="0" fontId="43" fillId="0" borderId="0"/>
    <xf numFmtId="0" fontId="18" fillId="31" borderId="0" applyNumberFormat="0" applyBorder="0" applyAlignment="0" applyProtection="0"/>
    <xf numFmtId="0" fontId="10" fillId="32" borderId="20" applyNumberFormat="0" applyFont="0" applyAlignment="0" applyProtection="0"/>
    <xf numFmtId="0" fontId="22" fillId="0" borderId="0" applyNumberFormat="0" applyFill="0" applyBorder="0" applyAlignment="0" applyProtection="0"/>
    <xf numFmtId="9" fontId="43" fillId="0" borderId="0" applyFont="0" applyFill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52" borderId="0" applyNumberFormat="0" applyBorder="0" applyAlignment="0" applyProtection="0"/>
    <xf numFmtId="0" fontId="50" fillId="36" borderId="0" applyNumberFormat="0" applyBorder="0" applyAlignment="0" applyProtection="0"/>
    <xf numFmtId="0" fontId="51" fillId="53" borderId="26" applyNumberFormat="0" applyAlignment="0" applyProtection="0"/>
    <xf numFmtId="0" fontId="52" fillId="54" borderId="27" applyNumberFormat="0" applyAlignment="0" applyProtection="0"/>
    <xf numFmtId="4" fontId="53" fillId="0" borderId="0">
      <protection locked="0"/>
    </xf>
    <xf numFmtId="175" fontId="54" fillId="0" borderId="0">
      <protection locked="0"/>
    </xf>
    <xf numFmtId="175" fontId="54" fillId="0" borderId="0">
      <protection locked="0"/>
    </xf>
    <xf numFmtId="174" fontId="55" fillId="0" borderId="0" applyFill="0" applyBorder="0" applyAlignment="0" applyProtection="0"/>
    <xf numFmtId="0" fontId="56" fillId="0" borderId="0" applyNumberFormat="0" applyFill="0" applyBorder="0" applyAlignment="0" applyProtection="0"/>
    <xf numFmtId="176" fontId="53" fillId="0" borderId="0">
      <protection locked="0"/>
    </xf>
    <xf numFmtId="177" fontId="53" fillId="0" borderId="0">
      <protection locked="0"/>
    </xf>
    <xf numFmtId="0" fontId="57" fillId="37" borderId="0" applyNumberFormat="0" applyBorder="0" applyAlignment="0" applyProtection="0"/>
    <xf numFmtId="0" fontId="58" fillId="0" borderId="28" applyNumberFormat="0" applyFill="0" applyAlignment="0" applyProtection="0"/>
    <xf numFmtId="0" fontId="59" fillId="0" borderId="29" applyNumberFormat="0" applyFill="0" applyAlignment="0" applyProtection="0"/>
    <xf numFmtId="0" fontId="60" fillId="0" borderId="30" applyNumberFormat="0" applyFill="0" applyAlignment="0" applyProtection="0"/>
    <xf numFmtId="0" fontId="60" fillId="0" borderId="0" applyNumberFormat="0" applyFill="0" applyBorder="0" applyAlignment="0" applyProtection="0"/>
    <xf numFmtId="0" fontId="61" fillId="40" borderId="26" applyNumberFormat="0" applyAlignment="0" applyProtection="0"/>
    <xf numFmtId="0" fontId="62" fillId="0" borderId="31" applyNumberFormat="0" applyFill="0" applyAlignment="0" applyProtection="0"/>
    <xf numFmtId="41" fontId="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9" fontId="53" fillId="0" borderId="0">
      <protection locked="0"/>
    </xf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55" fillId="55" borderId="32" applyNumberFormat="0" applyAlignment="0" applyProtection="0"/>
    <xf numFmtId="0" fontId="63" fillId="53" borderId="33" applyNumberFormat="0" applyAlignment="0" applyProtection="0"/>
    <xf numFmtId="180" fontId="53" fillId="0" borderId="0">
      <protection locked="0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0" fontId="48" fillId="0" borderId="0"/>
    <xf numFmtId="172" fontId="48" fillId="0" borderId="0" applyFont="0" applyFill="0" applyBorder="0" applyAlignment="0" applyProtection="0"/>
    <xf numFmtId="181" fontId="2" fillId="0" borderId="0" applyFill="0" applyBorder="0" applyAlignment="0" applyProtection="0"/>
    <xf numFmtId="171" fontId="2" fillId="0" borderId="0" applyFont="0" applyFill="0" applyBorder="0" applyAlignment="0" applyProtection="0"/>
    <xf numFmtId="0" fontId="10" fillId="0" borderId="0"/>
    <xf numFmtId="0" fontId="10" fillId="0" borderId="0"/>
    <xf numFmtId="172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5">
    <xf numFmtId="0" fontId="0" fillId="0" borderId="0" xfId="0"/>
    <xf numFmtId="0" fontId="25" fillId="0" borderId="25" xfId="0" applyFont="1" applyBorder="1" applyAlignment="1">
      <alignment horizontal="center" vertical="center" wrapText="1"/>
    </xf>
    <xf numFmtId="0" fontId="26" fillId="33" borderId="25" xfId="0" applyFont="1" applyFill="1" applyBorder="1" applyAlignment="1">
      <alignment wrapText="1"/>
    </xf>
    <xf numFmtId="0" fontId="26" fillId="33" borderId="25" xfId="0" applyFont="1" applyFill="1" applyBorder="1" applyAlignment="1">
      <alignment horizontal="right" wrapText="1"/>
    </xf>
    <xf numFmtId="0" fontId="27" fillId="34" borderId="25" xfId="0" applyFont="1" applyFill="1" applyBorder="1" applyAlignment="1">
      <alignment wrapText="1"/>
    </xf>
    <xf numFmtId="0" fontId="26" fillId="34" borderId="25" xfId="0" applyFont="1" applyFill="1" applyBorder="1" applyAlignment="1">
      <alignment wrapText="1"/>
    </xf>
    <xf numFmtId="0" fontId="26" fillId="34" borderId="25" xfId="0" applyFont="1" applyFill="1" applyBorder="1" applyAlignment="1">
      <alignment horizontal="right" wrapText="1"/>
    </xf>
    <xf numFmtId="0" fontId="28" fillId="34" borderId="25" xfId="0" applyFont="1" applyFill="1" applyBorder="1" applyAlignment="1">
      <alignment wrapText="1"/>
    </xf>
    <xf numFmtId="0" fontId="29" fillId="34" borderId="25" xfId="0" applyFont="1" applyFill="1" applyBorder="1" applyAlignment="1">
      <alignment wrapText="1"/>
    </xf>
    <xf numFmtId="0" fontId="30" fillId="34" borderId="25" xfId="0" applyFont="1" applyFill="1" applyBorder="1" applyAlignment="1">
      <alignment wrapText="1"/>
    </xf>
    <xf numFmtId="0" fontId="31" fillId="0" borderId="0" xfId="0" applyFont="1"/>
    <xf numFmtId="49" fontId="32" fillId="0" borderId="0" xfId="0" applyNumberFormat="1" applyFont="1"/>
    <xf numFmtId="4" fontId="32" fillId="0" borderId="0" xfId="0" applyNumberFormat="1" applyFont="1" applyAlignment="1">
      <alignment horizontal="right"/>
    </xf>
    <xf numFmtId="49" fontId="33" fillId="0" borderId="0" xfId="0" applyNumberFormat="1" applyFont="1"/>
    <xf numFmtId="0" fontId="34" fillId="0" borderId="0" xfId="0" applyFont="1"/>
    <xf numFmtId="4" fontId="34" fillId="0" borderId="0" xfId="0" applyNumberFormat="1" applyFont="1" applyAlignment="1">
      <alignment horizontal="right"/>
    </xf>
    <xf numFmtId="0" fontId="33" fillId="0" borderId="0" xfId="0" applyFont="1"/>
    <xf numFmtId="4" fontId="33" fillId="0" borderId="0" xfId="0" applyNumberFormat="1" applyFont="1" applyAlignment="1">
      <alignment horizontal="right"/>
    </xf>
    <xf numFmtId="0" fontId="34" fillId="2" borderId="1" xfId="0" applyFont="1" applyFill="1" applyBorder="1"/>
    <xf numFmtId="0" fontId="34" fillId="2" borderId="2" xfId="0" applyFont="1" applyFill="1" applyBorder="1" applyAlignment="1">
      <alignment horizontal="right"/>
    </xf>
    <xf numFmtId="0" fontId="34" fillId="2" borderId="3" xfId="0" applyFont="1" applyFill="1" applyBorder="1" applyAlignment="1">
      <alignment horizontal="right"/>
    </xf>
    <xf numFmtId="0" fontId="3" fillId="0" borderId="0" xfId="33"/>
    <xf numFmtId="169" fontId="6" fillId="0" borderId="8" xfId="33" applyNumberFormat="1" applyFont="1" applyFill="1" applyBorder="1" applyAlignment="1">
      <alignment horizontal="centerContinuous" wrapText="1"/>
    </xf>
    <xf numFmtId="0" fontId="4" fillId="0" borderId="0" xfId="33" applyFont="1" applyFill="1" applyBorder="1" applyAlignment="1">
      <alignment horizontal="centerContinuous" wrapText="1"/>
    </xf>
    <xf numFmtId="0" fontId="4" fillId="0" borderId="9" xfId="33" applyFont="1" applyFill="1" applyBorder="1" applyAlignment="1">
      <alignment horizontal="centerContinuous" wrapText="1"/>
    </xf>
    <xf numFmtId="0" fontId="7" fillId="0" borderId="0" xfId="33" applyFont="1"/>
    <xf numFmtId="0" fontId="7" fillId="0" borderId="8" xfId="33" applyFont="1" applyBorder="1"/>
    <xf numFmtId="4" fontId="7" fillId="0" borderId="0" xfId="33" applyNumberFormat="1" applyFont="1"/>
    <xf numFmtId="3" fontId="0" fillId="0" borderId="0" xfId="0" applyNumberFormat="1"/>
    <xf numFmtId="165" fontId="8" fillId="0" borderId="0" xfId="0" applyNumberFormat="1" applyFont="1" applyFill="1" applyAlignment="1"/>
    <xf numFmtId="49" fontId="9" fillId="0" borderId="4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65" fontId="9" fillId="0" borderId="0" xfId="0" applyNumberFormat="1" applyFont="1" applyFill="1" applyAlignment="1"/>
    <xf numFmtId="165" fontId="9" fillId="0" borderId="0" xfId="0" applyNumberFormat="1" applyFont="1" applyFill="1" applyBorder="1" applyAlignment="1"/>
    <xf numFmtId="166" fontId="8" fillId="0" borderId="0" xfId="0" applyNumberFormat="1" applyFont="1" applyFill="1" applyAlignment="1">
      <alignment horizontal="right"/>
    </xf>
    <xf numFmtId="167" fontId="8" fillId="0" borderId="0" xfId="0" applyNumberFormat="1" applyFont="1" applyFill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6" fontId="8" fillId="0" borderId="0" xfId="0" applyNumberFormat="1" applyFont="1" applyFill="1" applyAlignment="1"/>
    <xf numFmtId="166" fontId="8" fillId="0" borderId="0" xfId="0" applyNumberFormat="1" applyFont="1" applyFill="1" applyBorder="1" applyAlignment="1"/>
    <xf numFmtId="165" fontId="8" fillId="0" borderId="0" xfId="34" applyNumberFormat="1" applyFont="1" applyFill="1" applyBorder="1" applyAlignment="1"/>
    <xf numFmtId="165" fontId="8" fillId="0" borderId="0" xfId="0" applyNumberFormat="1" applyFont="1" applyFill="1" applyAlignment="1">
      <alignment horizontal="right"/>
    </xf>
    <xf numFmtId="165" fontId="8" fillId="0" borderId="0" xfId="0" applyNumberFormat="1" applyFont="1" applyFill="1" applyBorder="1"/>
    <xf numFmtId="165" fontId="8" fillId="0" borderId="0" xfId="0" applyNumberFormat="1" applyFont="1" applyFill="1"/>
    <xf numFmtId="165" fontId="8" fillId="0" borderId="0" xfId="0" applyNumberFormat="1" applyFont="1" applyFill="1" applyBorder="1" applyAlignment="1" applyProtection="1">
      <protection locked="0"/>
    </xf>
    <xf numFmtId="165" fontId="8" fillId="0" borderId="4" xfId="0" applyNumberFormat="1" applyFont="1" applyFill="1" applyBorder="1"/>
    <xf numFmtId="165" fontId="8" fillId="0" borderId="4" xfId="0" applyNumberFormat="1" applyFont="1" applyFill="1" applyBorder="1" applyAlignment="1"/>
    <xf numFmtId="166" fontId="8" fillId="0" borderId="0" xfId="0" applyNumberFormat="1" applyFont="1" applyFill="1"/>
    <xf numFmtId="165" fontId="8" fillId="0" borderId="4" xfId="0" applyNumberFormat="1" applyFont="1" applyFill="1" applyBorder="1" applyAlignment="1">
      <alignment horizontal="right"/>
    </xf>
    <xf numFmtId="166" fontId="9" fillId="0" borderId="4" xfId="0" applyNumberFormat="1" applyFont="1" applyFill="1" applyBorder="1" applyAlignment="1"/>
    <xf numFmtId="166" fontId="9" fillId="0" borderId="0" xfId="0" applyNumberFormat="1" applyFont="1" applyFill="1" applyBorder="1" applyAlignment="1"/>
    <xf numFmtId="165" fontId="9" fillId="0" borderId="4" xfId="0" applyNumberFormat="1" applyFont="1" applyFill="1" applyBorder="1" applyAlignment="1"/>
    <xf numFmtId="166" fontId="9" fillId="0" borderId="0" xfId="0" applyNumberFormat="1" applyFont="1" applyFill="1" applyAlignment="1"/>
    <xf numFmtId="166" fontId="8" fillId="0" borderId="0" xfId="0" applyNumberFormat="1" applyFont="1" applyFill="1" applyBorder="1"/>
    <xf numFmtId="165" fontId="9" fillId="0" borderId="4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6" fontId="9" fillId="0" borderId="4" xfId="0" applyNumberFormat="1" applyFont="1" applyFill="1" applyBorder="1"/>
    <xf numFmtId="166" fontId="9" fillId="0" borderId="0" xfId="0" applyNumberFormat="1" applyFont="1" applyFill="1" applyBorder="1"/>
    <xf numFmtId="165" fontId="9" fillId="0" borderId="4" xfId="0" applyNumberFormat="1" applyFont="1" applyFill="1" applyBorder="1"/>
    <xf numFmtId="165" fontId="9" fillId="0" borderId="12" xfId="0" applyNumberFormat="1" applyFont="1" applyFill="1" applyBorder="1"/>
    <xf numFmtId="165" fontId="9" fillId="0" borderId="12" xfId="0" applyNumberFormat="1" applyFont="1" applyFill="1" applyBorder="1" applyAlignment="1">
      <alignment horizontal="right"/>
    </xf>
    <xf numFmtId="166" fontId="9" fillId="0" borderId="12" xfId="0" applyNumberFormat="1" applyFont="1" applyFill="1" applyBorder="1"/>
    <xf numFmtId="165" fontId="9" fillId="0" borderId="12" xfId="0" applyNumberFormat="1" applyFont="1" applyFill="1" applyBorder="1" applyAlignment="1"/>
    <xf numFmtId="165" fontId="8" fillId="0" borderId="0" xfId="0" applyNumberFormat="1" applyFont="1" applyFill="1" applyAlignment="1">
      <alignment horizontal="centerContinuous"/>
    </xf>
    <xf numFmtId="4" fontId="0" fillId="0" borderId="0" xfId="0" applyNumberFormat="1"/>
    <xf numFmtId="165" fontId="8" fillId="0" borderId="0" xfId="34" applyNumberFormat="1" applyFont="1" applyFill="1" applyBorder="1" applyAlignment="1">
      <alignment horizontal="right"/>
    </xf>
    <xf numFmtId="165" fontId="8" fillId="0" borderId="11" xfId="0" applyNumberFormat="1" applyFont="1" applyFill="1" applyBorder="1"/>
    <xf numFmtId="49" fontId="9" fillId="0" borderId="4" xfId="0" applyNumberFormat="1" applyFont="1" applyFill="1" applyBorder="1" applyAlignment="1"/>
    <xf numFmtId="49" fontId="9" fillId="0" borderId="0" xfId="0" applyNumberFormat="1" applyFont="1" applyFill="1" applyBorder="1" applyAlignment="1"/>
    <xf numFmtId="165" fontId="8" fillId="0" borderId="11" xfId="34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/>
    <xf numFmtId="168" fontId="8" fillId="0" borderId="0" xfId="35" applyNumberFormat="1" applyFont="1" applyFill="1" applyBorder="1" applyAlignment="1">
      <alignment horizontal="centerContinuous"/>
    </xf>
    <xf numFmtId="165" fontId="8" fillId="0" borderId="4" xfId="34" applyNumberFormat="1" applyFont="1" applyFill="1" applyBorder="1" applyAlignment="1">
      <alignment horizontal="right"/>
    </xf>
    <xf numFmtId="3" fontId="3" fillId="0" borderId="0" xfId="33" applyNumberFormat="1"/>
    <xf numFmtId="0" fontId="35" fillId="0" borderId="0" xfId="0" applyFont="1"/>
    <xf numFmtId="3" fontId="35" fillId="0" borderId="0" xfId="0" applyNumberFormat="1" applyFont="1" applyAlignment="1">
      <alignment horizontal="right"/>
    </xf>
    <xf numFmtId="3" fontId="35" fillId="0" borderId="0" xfId="0" applyNumberFormat="1" applyFont="1"/>
    <xf numFmtId="0" fontId="35" fillId="0" borderId="0" xfId="0" applyFont="1" applyAlignment="1">
      <alignment horizontal="center"/>
    </xf>
    <xf numFmtId="0" fontId="37" fillId="0" borderId="0" xfId="0" applyFont="1"/>
    <xf numFmtId="165" fontId="35" fillId="0" borderId="0" xfId="0" applyNumberFormat="1" applyFont="1"/>
    <xf numFmtId="0" fontId="8" fillId="0" borderId="0" xfId="34" applyFont="1" applyFill="1" applyBorder="1" applyAlignment="1">
      <alignment horizontal="left"/>
    </xf>
    <xf numFmtId="0" fontId="35" fillId="0" borderId="0" xfId="0" applyFont="1" applyBorder="1"/>
    <xf numFmtId="0" fontId="8" fillId="0" borderId="0" xfId="0" applyFont="1" applyBorder="1"/>
    <xf numFmtId="0" fontId="35" fillId="0" borderId="8" xfId="32" applyFont="1" applyFill="1" applyBorder="1"/>
    <xf numFmtId="0" fontId="35" fillId="0" borderId="0" xfId="32" applyFont="1" applyFill="1" applyBorder="1"/>
    <xf numFmtId="0" fontId="39" fillId="0" borderId="0" xfId="32" applyFont="1" applyBorder="1" applyAlignment="1">
      <alignment horizontal="center" wrapText="1"/>
    </xf>
    <xf numFmtId="0" fontId="9" fillId="0" borderId="0" xfId="32" applyFont="1" applyBorder="1" applyAlignment="1">
      <alignment horizontal="left"/>
    </xf>
    <xf numFmtId="0" fontId="35" fillId="0" borderId="0" xfId="32" applyFont="1" applyFill="1"/>
    <xf numFmtId="0" fontId="39" fillId="0" borderId="0" xfId="32" applyFont="1" applyAlignment="1">
      <alignment horizontal="center" wrapText="1"/>
    </xf>
    <xf numFmtId="0" fontId="38" fillId="0" borderId="0" xfId="32" applyFont="1" applyFill="1"/>
    <xf numFmtId="0" fontId="40" fillId="0" borderId="1" xfId="32" applyFont="1" applyFill="1" applyBorder="1" applyAlignment="1">
      <alignment horizontal="centerContinuous"/>
    </xf>
    <xf numFmtId="0" fontId="35" fillId="0" borderId="1" xfId="32" applyFont="1" applyFill="1" applyBorder="1"/>
    <xf numFmtId="0" fontId="40" fillId="0" borderId="2" xfId="32" applyFont="1" applyFill="1" applyBorder="1"/>
    <xf numFmtId="0" fontId="35" fillId="0" borderId="2" xfId="32" applyFont="1" applyFill="1" applyBorder="1"/>
    <xf numFmtId="4" fontId="35" fillId="0" borderId="2" xfId="32" applyNumberFormat="1" applyFont="1" applyFill="1" applyBorder="1"/>
    <xf numFmtId="4" fontId="35" fillId="0" borderId="0" xfId="32" applyNumberFormat="1" applyFont="1" applyFill="1"/>
    <xf numFmtId="0" fontId="35" fillId="0" borderId="0" xfId="32" applyFont="1"/>
    <xf numFmtId="4" fontId="35" fillId="0" borderId="0" xfId="32" quotePrefix="1" applyNumberFormat="1" applyFont="1" applyFill="1" applyAlignment="1">
      <alignment horizontal="right"/>
    </xf>
    <xf numFmtId="4" fontId="35" fillId="0" borderId="4" xfId="32" quotePrefix="1" applyNumberFormat="1" applyFont="1" applyFill="1" applyBorder="1" applyAlignment="1">
      <alignment horizontal="right"/>
    </xf>
    <xf numFmtId="0" fontId="40" fillId="0" borderId="1" xfId="32" applyFont="1" applyFill="1" applyBorder="1"/>
    <xf numFmtId="0" fontId="5" fillId="0" borderId="1" xfId="33" applyFont="1" applyBorder="1"/>
    <xf numFmtId="0" fontId="5" fillId="0" borderId="2" xfId="33" applyFont="1" applyBorder="1"/>
    <xf numFmtId="0" fontId="24" fillId="0" borderId="0" xfId="0" applyFont="1"/>
    <xf numFmtId="3" fontId="24" fillId="0" borderId="0" xfId="0" applyNumberFormat="1" applyFont="1"/>
    <xf numFmtId="17" fontId="5" fillId="0" borderId="2" xfId="33" applyNumberFormat="1" applyFont="1" applyBorder="1"/>
    <xf numFmtId="0" fontId="5" fillId="0" borderId="0" xfId="33" applyFont="1" applyAlignment="1">
      <alignment vertical="center"/>
    </xf>
    <xf numFmtId="0" fontId="5" fillId="0" borderId="10" xfId="33" applyFont="1" applyBorder="1" applyAlignment="1">
      <alignment horizontal="centerContinuous" vertical="center"/>
    </xf>
    <xf numFmtId="0" fontId="5" fillId="0" borderId="11" xfId="33" applyFont="1" applyBorder="1" applyAlignment="1">
      <alignment horizontal="centerContinuous" vertical="center"/>
    </xf>
    <xf numFmtId="0" fontId="41" fillId="0" borderId="0" xfId="33" applyFont="1"/>
    <xf numFmtId="0" fontId="5" fillId="0" borderId="6" xfId="33" applyFont="1" applyBorder="1" applyAlignment="1">
      <alignment horizontal="center"/>
    </xf>
    <xf numFmtId="0" fontId="5" fillId="0" borderId="1" xfId="33" applyFont="1" applyBorder="1" applyAlignment="1">
      <alignment horizontal="center"/>
    </xf>
    <xf numFmtId="3" fontId="35" fillId="0" borderId="4" xfId="0" applyNumberFormat="1" applyFont="1" applyBorder="1"/>
    <xf numFmtId="0" fontId="35" fillId="0" borderId="0" xfId="0" applyFont="1" applyFill="1"/>
    <xf numFmtId="49" fontId="40" fillId="0" borderId="0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0" fontId="9" fillId="0" borderId="0" xfId="0" applyFont="1" applyFill="1" applyAlignment="1">
      <alignment vertical="center"/>
    </xf>
    <xf numFmtId="0" fontId="9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7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/>
    </xf>
    <xf numFmtId="0" fontId="9" fillId="0" borderId="7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Fill="1"/>
    <xf numFmtId="0" fontId="37" fillId="0" borderId="0" xfId="0" applyFont="1" applyFill="1"/>
    <xf numFmtId="43" fontId="35" fillId="0" borderId="0" xfId="151" applyFont="1" applyFill="1"/>
    <xf numFmtId="43" fontId="35" fillId="0" borderId="0" xfId="151" applyFont="1" applyFill="1" applyBorder="1"/>
    <xf numFmtId="43" fontId="35" fillId="0" borderId="9" xfId="151" applyFont="1" applyFill="1" applyBorder="1"/>
    <xf numFmtId="43" fontId="39" fillId="0" borderId="0" xfId="151" applyFont="1" applyBorder="1" applyAlignment="1">
      <alignment horizontal="center" wrapText="1"/>
    </xf>
    <xf numFmtId="43" fontId="9" fillId="0" borderId="0" xfId="151" applyFont="1" applyBorder="1" applyAlignment="1">
      <alignment horizontal="left"/>
    </xf>
    <xf numFmtId="43" fontId="39" fillId="0" borderId="0" xfId="151" applyFont="1" applyAlignment="1">
      <alignment horizontal="center" wrapText="1"/>
    </xf>
    <xf numFmtId="43" fontId="40" fillId="0" borderId="3" xfId="151" applyFont="1" applyFill="1" applyBorder="1" applyAlignment="1">
      <alignment horizontal="centerContinuous"/>
    </xf>
    <xf numFmtId="43" fontId="40" fillId="0" borderId="2" xfId="151" applyFont="1" applyFill="1" applyBorder="1" applyAlignment="1">
      <alignment horizontal="centerContinuous"/>
    </xf>
    <xf numFmtId="43" fontId="40" fillId="0" borderId="3" xfId="151" applyFont="1" applyFill="1" applyBorder="1"/>
    <xf numFmtId="43" fontId="35" fillId="0" borderId="2" xfId="151" applyFont="1" applyFill="1" applyBorder="1"/>
    <xf numFmtId="43" fontId="35" fillId="0" borderId="0" xfId="151" applyFont="1"/>
    <xf numFmtId="43" fontId="35" fillId="0" borderId="0" xfId="151" quotePrefix="1" applyFont="1" applyFill="1" applyAlignment="1">
      <alignment horizontal="right"/>
    </xf>
    <xf numFmtId="43" fontId="35" fillId="0" borderId="4" xfId="151" quotePrefix="1" applyFont="1" applyFill="1" applyBorder="1" applyAlignment="1">
      <alignment horizontal="right"/>
    </xf>
    <xf numFmtId="43" fontId="35" fillId="0" borderId="3" xfId="151" applyFont="1" applyFill="1" applyBorder="1"/>
    <xf numFmtId="43" fontId="40" fillId="0" borderId="2" xfId="151" applyFont="1" applyFill="1" applyBorder="1"/>
    <xf numFmtId="43" fontId="8" fillId="0" borderId="0" xfId="151" applyFont="1" applyBorder="1"/>
    <xf numFmtId="43" fontId="7" fillId="0" borderId="0" xfId="151" applyFont="1"/>
    <xf numFmtId="0" fontId="66" fillId="0" borderId="0" xfId="33" applyFont="1"/>
    <xf numFmtId="182" fontId="40" fillId="0" borderId="4" xfId="151" applyNumberFormat="1" applyFont="1" applyFill="1" applyBorder="1" applyAlignment="1">
      <alignment horizontal="center"/>
    </xf>
    <xf numFmtId="182" fontId="40" fillId="0" borderId="4" xfId="151" applyNumberFormat="1" applyFont="1" applyBorder="1" applyAlignment="1">
      <alignment horizontal="center"/>
    </xf>
    <xf numFmtId="182" fontId="9" fillId="0" borderId="6" xfId="151" applyNumberFormat="1" applyFont="1" applyFill="1" applyBorder="1"/>
    <xf numFmtId="182" fontId="9" fillId="0" borderId="6" xfId="151" applyNumberFormat="1" applyFont="1" applyBorder="1"/>
    <xf numFmtId="182" fontId="9" fillId="0" borderId="7" xfId="151" applyNumberFormat="1" applyFont="1" applyFill="1" applyBorder="1" applyAlignment="1">
      <alignment horizontal="right"/>
    </xf>
    <xf numFmtId="182" fontId="8" fillId="0" borderId="7" xfId="151" applyNumberFormat="1" applyFont="1" applyFill="1" applyBorder="1" applyAlignment="1">
      <alignment horizontal="right"/>
    </xf>
    <xf numFmtId="182" fontId="9" fillId="0" borderId="6" xfId="151" applyNumberFormat="1" applyFont="1" applyFill="1" applyBorder="1" applyAlignment="1">
      <alignment horizontal="right"/>
    </xf>
    <xf numFmtId="182" fontId="8" fillId="0" borderId="0" xfId="151" applyNumberFormat="1" applyFont="1" applyFill="1"/>
    <xf numFmtId="182" fontId="35" fillId="0" borderId="0" xfId="151" applyNumberFormat="1" applyFont="1" applyFill="1"/>
    <xf numFmtId="182" fontId="35" fillId="0" borderId="0" xfId="151" applyNumberFormat="1" applyFont="1"/>
    <xf numFmtId="182" fontId="40" fillId="0" borderId="6" xfId="151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49" fontId="32" fillId="0" borderId="0" xfId="0" applyNumberFormat="1" applyFont="1" applyAlignment="1">
      <alignment horizontal="center"/>
    </xf>
    <xf numFmtId="165" fontId="9" fillId="0" borderId="10" xfId="0" applyNumberFormat="1" applyFont="1" applyFill="1" applyBorder="1" applyAlignment="1">
      <alignment horizontal="center" wrapText="1"/>
    </xf>
    <xf numFmtId="165" fontId="9" fillId="0" borderId="11" xfId="0" applyNumberFormat="1" applyFont="1" applyFill="1" applyBorder="1" applyAlignment="1">
      <alignment horizontal="center" wrapText="1"/>
    </xf>
    <xf numFmtId="165" fontId="9" fillId="0" borderId="14" xfId="0" applyNumberFormat="1" applyFont="1" applyFill="1" applyBorder="1" applyAlignment="1">
      <alignment horizontal="center" wrapText="1"/>
    </xf>
    <xf numFmtId="165" fontId="9" fillId="0" borderId="13" xfId="0" applyNumberFormat="1" applyFont="1" applyFill="1" applyBorder="1" applyAlignment="1">
      <alignment horizontal="center" wrapText="1"/>
    </xf>
    <xf numFmtId="165" fontId="9" fillId="0" borderId="4" xfId="0" applyNumberFormat="1" applyFont="1" applyFill="1" applyBorder="1" applyAlignment="1">
      <alignment horizontal="center" wrapText="1"/>
    </xf>
    <xf numFmtId="165" fontId="9" fillId="0" borderId="15" xfId="0" applyNumberFormat="1" applyFont="1" applyFill="1" applyBorder="1" applyAlignment="1">
      <alignment horizontal="center" wrapText="1"/>
    </xf>
    <xf numFmtId="165" fontId="8" fillId="0" borderId="0" xfId="0" applyNumberFormat="1" applyFont="1" applyFill="1" applyAlignment="1">
      <alignment horizontal="center"/>
    </xf>
    <xf numFmtId="168" fontId="8" fillId="0" borderId="0" xfId="35" applyNumberFormat="1" applyFont="1" applyFill="1" applyBorder="1" applyAlignment="1">
      <alignment horizontal="center"/>
    </xf>
    <xf numFmtId="165" fontId="9" fillId="0" borderId="8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9" fillId="0" borderId="9" xfId="0" applyNumberFormat="1" applyFont="1" applyFill="1" applyBorder="1" applyAlignment="1">
      <alignment horizontal="center"/>
    </xf>
    <xf numFmtId="165" fontId="9" fillId="0" borderId="13" xfId="0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165" fontId="8" fillId="0" borderId="0" xfId="0" applyNumberFormat="1" applyFont="1" applyFill="1" applyAlignment="1">
      <alignment horizontal="center" wrapText="1"/>
    </xf>
    <xf numFmtId="0" fontId="35" fillId="0" borderId="0" xfId="32" applyFont="1" applyFill="1" applyAlignment="1">
      <alignment horizontal="center"/>
    </xf>
    <xf numFmtId="0" fontId="38" fillId="0" borderId="10" xfId="32" applyFont="1" applyFill="1" applyBorder="1" applyAlignment="1">
      <alignment horizontal="center"/>
    </xf>
    <xf numFmtId="0" fontId="38" fillId="0" borderId="11" xfId="32" applyFont="1" applyFill="1" applyBorder="1" applyAlignment="1">
      <alignment horizontal="center"/>
    </xf>
    <xf numFmtId="0" fontId="38" fillId="0" borderId="14" xfId="32" applyFont="1" applyFill="1" applyBorder="1" applyAlignment="1">
      <alignment horizontal="center"/>
    </xf>
    <xf numFmtId="0" fontId="39" fillId="0" borderId="8" xfId="32" applyFont="1" applyBorder="1" applyAlignment="1">
      <alignment horizontal="center" wrapText="1"/>
    </xf>
    <xf numFmtId="0" fontId="39" fillId="0" borderId="0" xfId="32" applyFont="1" applyBorder="1" applyAlignment="1">
      <alignment horizontal="center" wrapText="1"/>
    </xf>
    <xf numFmtId="0" fontId="39" fillId="0" borderId="9" xfId="32" applyFont="1" applyBorder="1" applyAlignment="1">
      <alignment horizontal="center" wrapText="1"/>
    </xf>
    <xf numFmtId="0" fontId="9" fillId="0" borderId="8" xfId="32" applyFont="1" applyBorder="1" applyAlignment="1">
      <alignment horizontal="center"/>
    </xf>
    <xf numFmtId="0" fontId="9" fillId="0" borderId="0" xfId="32" applyFont="1" applyBorder="1" applyAlignment="1">
      <alignment horizontal="center"/>
    </xf>
    <xf numFmtId="0" fontId="9" fillId="0" borderId="9" xfId="32" applyFont="1" applyBorder="1" applyAlignment="1">
      <alignment horizontal="center"/>
    </xf>
    <xf numFmtId="0" fontId="9" fillId="0" borderId="13" xfId="32" applyFont="1" applyBorder="1" applyAlignment="1">
      <alignment horizontal="center"/>
    </xf>
    <xf numFmtId="0" fontId="9" fillId="0" borderId="4" xfId="32" applyFont="1" applyBorder="1" applyAlignment="1">
      <alignment horizontal="center"/>
    </xf>
    <xf numFmtId="0" fontId="9" fillId="0" borderId="15" xfId="32" applyFont="1" applyBorder="1" applyAlignment="1">
      <alignment horizontal="center"/>
    </xf>
    <xf numFmtId="0" fontId="5" fillId="0" borderId="5" xfId="33" applyFont="1" applyBorder="1" applyAlignment="1">
      <alignment horizontal="center" vertical="center" wrapText="1"/>
    </xf>
    <xf numFmtId="0" fontId="6" fillId="0" borderId="16" xfId="33" applyFont="1" applyBorder="1" applyAlignment="1"/>
    <xf numFmtId="0" fontId="8" fillId="0" borderId="0" xfId="0" applyFont="1" applyFill="1" applyAlignment="1">
      <alignment horizontal="center" wrapText="1"/>
    </xf>
    <xf numFmtId="169" fontId="6" fillId="0" borderId="10" xfId="33" applyNumberFormat="1" applyFont="1" applyFill="1" applyBorder="1" applyAlignment="1">
      <alignment horizontal="center" wrapText="1"/>
    </xf>
    <xf numFmtId="169" fontId="6" fillId="0" borderId="11" xfId="33" applyNumberFormat="1" applyFont="1" applyFill="1" applyBorder="1" applyAlignment="1">
      <alignment horizontal="center" wrapText="1"/>
    </xf>
    <xf numFmtId="169" fontId="6" fillId="0" borderId="14" xfId="33" applyNumberFormat="1" applyFont="1" applyFill="1" applyBorder="1" applyAlignment="1">
      <alignment horizontal="center" wrapText="1"/>
    </xf>
    <xf numFmtId="0" fontId="6" fillId="0" borderId="8" xfId="33" applyFont="1" applyFill="1" applyBorder="1" applyAlignment="1">
      <alignment horizontal="center" wrapText="1"/>
    </xf>
    <xf numFmtId="0" fontId="6" fillId="0" borderId="0" xfId="33" applyFont="1" applyFill="1" applyBorder="1" applyAlignment="1">
      <alignment horizontal="center" wrapText="1"/>
    </xf>
    <xf numFmtId="0" fontId="6" fillId="0" borderId="9" xfId="33" applyFont="1" applyFill="1" applyBorder="1" applyAlignment="1">
      <alignment horizontal="center" wrapText="1"/>
    </xf>
    <xf numFmtId="0" fontId="6" fillId="0" borderId="13" xfId="33" applyFont="1" applyFill="1" applyBorder="1" applyAlignment="1">
      <alignment horizontal="center" wrapText="1"/>
    </xf>
    <xf numFmtId="0" fontId="6" fillId="0" borderId="4" xfId="33" applyFont="1" applyFill="1" applyBorder="1" applyAlignment="1">
      <alignment horizontal="center" wrapText="1"/>
    </xf>
    <xf numFmtId="0" fontId="6" fillId="0" borderId="15" xfId="33" applyFont="1" applyFill="1" applyBorder="1" applyAlignment="1">
      <alignment horizontal="center" wrapText="1"/>
    </xf>
    <xf numFmtId="0" fontId="5" fillId="0" borderId="0" xfId="33" applyFont="1" applyAlignment="1">
      <alignment vertical="center" wrapText="1"/>
    </xf>
    <xf numFmtId="0" fontId="5" fillId="0" borderId="9" xfId="33" applyFont="1" applyBorder="1" applyAlignment="1">
      <alignment vertical="center"/>
    </xf>
    <xf numFmtId="0" fontId="5" fillId="0" borderId="5" xfId="33" applyFont="1" applyBorder="1" applyAlignment="1">
      <alignment horizontal="center" vertical="center"/>
    </xf>
    <xf numFmtId="49" fontId="40" fillId="0" borderId="10" xfId="32" applyNumberFormat="1" applyFont="1" applyBorder="1" applyAlignment="1">
      <alignment horizontal="center"/>
    </xf>
    <xf numFmtId="49" fontId="40" fillId="0" borderId="11" xfId="32" applyNumberFormat="1" applyFont="1" applyBorder="1" applyAlignment="1">
      <alignment horizontal="center"/>
    </xf>
    <xf numFmtId="49" fontId="40" fillId="0" borderId="14" xfId="32" applyNumberFormat="1" applyFont="1" applyBorder="1" applyAlignment="1">
      <alignment horizontal="center"/>
    </xf>
    <xf numFmtId="49" fontId="40" fillId="0" borderId="8" xfId="32" applyNumberFormat="1" applyFont="1" applyBorder="1" applyAlignment="1">
      <alignment horizontal="center" vertical="center" wrapText="1"/>
    </xf>
    <xf numFmtId="49" fontId="40" fillId="0" borderId="0" xfId="32" applyNumberFormat="1" applyFont="1" applyBorder="1" applyAlignment="1">
      <alignment horizontal="center" vertical="center" wrapText="1"/>
    </xf>
    <xf numFmtId="49" fontId="40" fillId="0" borderId="9" xfId="32" applyNumberFormat="1" applyFont="1" applyBorder="1" applyAlignment="1">
      <alignment horizontal="center" vertical="center" wrapText="1"/>
    </xf>
    <xf numFmtId="49" fontId="40" fillId="0" borderId="13" xfId="32" applyNumberFormat="1" applyFont="1" applyBorder="1" applyAlignment="1">
      <alignment horizontal="center" vertical="center" wrapText="1"/>
    </xf>
    <xf numFmtId="49" fontId="40" fillId="0" borderId="4" xfId="32" applyNumberFormat="1" applyFont="1" applyBorder="1" applyAlignment="1">
      <alignment horizontal="center" vertical="center" wrapText="1"/>
    </xf>
    <xf numFmtId="49" fontId="40" fillId="0" borderId="15" xfId="32" applyNumberFormat="1" applyFont="1" applyBorder="1" applyAlignment="1">
      <alignment horizontal="center" vertical="center" wrapText="1"/>
    </xf>
    <xf numFmtId="0" fontId="8" fillId="0" borderId="0" xfId="32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5" fontId="4" fillId="0" borderId="6" xfId="0" applyNumberFormat="1" applyFont="1" applyFill="1" applyBorder="1" applyAlignment="1">
      <alignment horizontal="right"/>
    </xf>
  </cellXfs>
  <cellStyles count="152">
    <cellStyle name="20% - Accent1" xfId="68" xr:uid="{00000000-0005-0000-0000-000000000000}"/>
    <cellStyle name="20% - Accent2" xfId="79" xr:uid="{00000000-0005-0000-0000-000001000000}"/>
    <cellStyle name="20% - Accent3" xfId="80" xr:uid="{00000000-0005-0000-0000-000002000000}"/>
    <cellStyle name="20% - Accent4" xfId="81" xr:uid="{00000000-0005-0000-0000-000003000000}"/>
    <cellStyle name="20% - Accent5" xfId="82" xr:uid="{00000000-0005-0000-0000-000004000000}"/>
    <cellStyle name="20% - Accent6" xfId="83" xr:uid="{00000000-0005-0000-0000-000005000000}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Accent1" xfId="84" xr:uid="{00000000-0005-0000-0000-00000C000000}"/>
    <cellStyle name="40% - Accent2" xfId="85" xr:uid="{00000000-0005-0000-0000-00000D000000}"/>
    <cellStyle name="40% - Accent3" xfId="86" xr:uid="{00000000-0005-0000-0000-00000E000000}"/>
    <cellStyle name="40% - Accent4" xfId="69" xr:uid="{00000000-0005-0000-0000-00000F000000}"/>
    <cellStyle name="40% - Accent5" xfId="70" xr:uid="{00000000-0005-0000-0000-000010000000}"/>
    <cellStyle name="40% - Accent6" xfId="71" xr:uid="{00000000-0005-0000-0000-000011000000}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Accent1" xfId="72" xr:uid="{00000000-0005-0000-0000-000018000000}"/>
    <cellStyle name="60% - Accent2" xfId="73" xr:uid="{00000000-0005-0000-0000-000019000000}"/>
    <cellStyle name="60% - Accent3" xfId="87" xr:uid="{00000000-0005-0000-0000-00001A000000}"/>
    <cellStyle name="60% - Accent4" xfId="88" xr:uid="{00000000-0005-0000-0000-00001B000000}"/>
    <cellStyle name="60% - Accent5" xfId="89" xr:uid="{00000000-0005-0000-0000-00001C000000}"/>
    <cellStyle name="60% - Accent6" xfId="90" xr:uid="{00000000-0005-0000-0000-00001D000000}"/>
    <cellStyle name="60% - Énfasis1" xfId="13" builtinId="32" customBuiltin="1"/>
    <cellStyle name="60% - Énfasis1 2" xfId="59" xr:uid="{00000000-0005-0000-0000-00001F000000}"/>
    <cellStyle name="60% - Énfasis2" xfId="14" builtinId="36" customBuiltin="1"/>
    <cellStyle name="60% - Énfasis2 2" xfId="60" xr:uid="{00000000-0005-0000-0000-000021000000}"/>
    <cellStyle name="60% - Énfasis3" xfId="15" builtinId="40" customBuiltin="1"/>
    <cellStyle name="60% - Énfasis3 2" xfId="61" xr:uid="{00000000-0005-0000-0000-000023000000}"/>
    <cellStyle name="60% - Énfasis4" xfId="16" builtinId="44" customBuiltin="1"/>
    <cellStyle name="60% - Énfasis4 2" xfId="62" xr:uid="{00000000-0005-0000-0000-000025000000}"/>
    <cellStyle name="60% - Énfasis5" xfId="17" builtinId="48" customBuiltin="1"/>
    <cellStyle name="60% - Énfasis5 2" xfId="63" xr:uid="{00000000-0005-0000-0000-000027000000}"/>
    <cellStyle name="60% - Énfasis6" xfId="18" builtinId="52" customBuiltin="1"/>
    <cellStyle name="60% - Énfasis6 2" xfId="64" xr:uid="{00000000-0005-0000-0000-000029000000}"/>
    <cellStyle name="Accent1" xfId="91" xr:uid="{00000000-0005-0000-0000-00002A000000}"/>
    <cellStyle name="Accent2" xfId="92" xr:uid="{00000000-0005-0000-0000-00002B000000}"/>
    <cellStyle name="Accent3" xfId="93" xr:uid="{00000000-0005-0000-0000-00002C000000}"/>
    <cellStyle name="Accent4" xfId="94" xr:uid="{00000000-0005-0000-0000-00002D000000}"/>
    <cellStyle name="Accent5" xfId="95" xr:uid="{00000000-0005-0000-0000-00002E000000}"/>
    <cellStyle name="Accent6" xfId="96" xr:uid="{00000000-0005-0000-0000-00002F000000}"/>
    <cellStyle name="Bad" xfId="97" xr:uid="{00000000-0005-0000-0000-000030000000}"/>
    <cellStyle name="Calculation" xfId="98" xr:uid="{00000000-0005-0000-0000-000031000000}"/>
    <cellStyle name="Cálculo" xfId="19" builtinId="22" customBuiltin="1"/>
    <cellStyle name="Celda de comprobación" xfId="20" builtinId="23" customBuiltin="1"/>
    <cellStyle name="Celda vinculada" xfId="21" builtinId="24" customBuiltin="1"/>
    <cellStyle name="Check Cell" xfId="99" xr:uid="{00000000-0005-0000-0000-000035000000}"/>
    <cellStyle name="Dia" xfId="100" xr:uid="{00000000-0005-0000-0000-000036000000}"/>
    <cellStyle name="Encabez1" xfId="101" xr:uid="{00000000-0005-0000-0000-000037000000}"/>
    <cellStyle name="Encabez2" xfId="102" xr:uid="{00000000-0005-0000-0000-000038000000}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46" xr:uid="{00000000-0005-0000-0000-000041000000}"/>
    <cellStyle name="Euro 2" xfId="103" xr:uid="{00000000-0005-0000-0000-000042000000}"/>
    <cellStyle name="Euro 3" xfId="52" xr:uid="{00000000-0005-0000-0000-000043000000}"/>
    <cellStyle name="Explanatory Text" xfId="104" xr:uid="{00000000-0005-0000-0000-000044000000}"/>
    <cellStyle name="Fijo" xfId="105" xr:uid="{00000000-0005-0000-0000-000045000000}"/>
    <cellStyle name="Financiero" xfId="106" xr:uid="{00000000-0005-0000-0000-000046000000}"/>
    <cellStyle name="Good" xfId="107" xr:uid="{00000000-0005-0000-0000-000047000000}"/>
    <cellStyle name="Heading 1" xfId="108" xr:uid="{00000000-0005-0000-0000-000048000000}"/>
    <cellStyle name="Heading 2" xfId="109" xr:uid="{00000000-0005-0000-0000-000049000000}"/>
    <cellStyle name="Heading 3" xfId="110" xr:uid="{00000000-0005-0000-0000-00004A000000}"/>
    <cellStyle name="Heading 4" xfId="111" xr:uid="{00000000-0005-0000-0000-00004B000000}"/>
    <cellStyle name="Incorrecto" xfId="30" builtinId="27" customBuiltin="1"/>
    <cellStyle name="Input" xfId="112" xr:uid="{00000000-0005-0000-0000-00004D000000}"/>
    <cellStyle name="Linked Cell" xfId="113" xr:uid="{00000000-0005-0000-0000-00004E000000}"/>
    <cellStyle name="Millares" xfId="151" builtinId="3"/>
    <cellStyle name="Millares [0] 2" xfId="114" xr:uid="{00000000-0005-0000-0000-00004F000000}"/>
    <cellStyle name="Millares [0] 3" xfId="142" xr:uid="{00000000-0005-0000-0000-000050000000}"/>
    <cellStyle name="Millares [0] 4" xfId="150" xr:uid="{00000000-0005-0000-0000-000051000000}"/>
    <cellStyle name="Millares [0] 5" xfId="149" xr:uid="{00000000-0005-0000-0000-000052000000}"/>
    <cellStyle name="Millares 10" xfId="148" xr:uid="{00000000-0005-0000-0000-000053000000}"/>
    <cellStyle name="Millares 11" xfId="147" xr:uid="{00000000-0005-0000-0000-000054000000}"/>
    <cellStyle name="Millares 12" xfId="146" xr:uid="{00000000-0005-0000-0000-000055000000}"/>
    <cellStyle name="Millares 2" xfId="65" xr:uid="{00000000-0005-0000-0000-000056000000}"/>
    <cellStyle name="Millares 2 2" xfId="115" xr:uid="{00000000-0005-0000-0000-000057000000}"/>
    <cellStyle name="Millares 3" xfId="116" xr:uid="{00000000-0005-0000-0000-000058000000}"/>
    <cellStyle name="Millares 4" xfId="117" xr:uid="{00000000-0005-0000-0000-000059000000}"/>
    <cellStyle name="Millares 5" xfId="118" xr:uid="{00000000-0005-0000-0000-00005A000000}"/>
    <cellStyle name="Millares 6" xfId="140" xr:uid="{00000000-0005-0000-0000-00005B000000}"/>
    <cellStyle name="Millares 7" xfId="141" xr:uid="{00000000-0005-0000-0000-00005C000000}"/>
    <cellStyle name="Millares 8" xfId="145" xr:uid="{00000000-0005-0000-0000-00005D000000}"/>
    <cellStyle name="Millares 9" xfId="136" xr:uid="{00000000-0005-0000-0000-00005E000000}"/>
    <cellStyle name="Moneda 2" xfId="66" xr:uid="{00000000-0005-0000-0000-00005F000000}"/>
    <cellStyle name="Monetario" xfId="119" xr:uid="{00000000-0005-0000-0000-000060000000}"/>
    <cellStyle name="Neutral" xfId="31" builtinId="28" customBuiltin="1"/>
    <cellStyle name="Neutral 2" xfId="75" xr:uid="{00000000-0005-0000-0000-000062000000}"/>
    <cellStyle name="No-definido" xfId="53" xr:uid="{00000000-0005-0000-0000-000063000000}"/>
    <cellStyle name="Normal" xfId="0" builtinId="0"/>
    <cellStyle name="Normal 10" xfId="120" xr:uid="{00000000-0005-0000-0000-000065000000}"/>
    <cellStyle name="Normal 11" xfId="121" xr:uid="{00000000-0005-0000-0000-000066000000}"/>
    <cellStyle name="Normal 12" xfId="122" xr:uid="{00000000-0005-0000-0000-000067000000}"/>
    <cellStyle name="Normal 13" xfId="137" xr:uid="{00000000-0005-0000-0000-000068000000}"/>
    <cellStyle name="Normal 14" xfId="139" xr:uid="{00000000-0005-0000-0000-000069000000}"/>
    <cellStyle name="Normal 15" xfId="143" xr:uid="{00000000-0005-0000-0000-00006A000000}"/>
    <cellStyle name="Normal 16" xfId="144" xr:uid="{00000000-0005-0000-0000-00006B000000}"/>
    <cellStyle name="Normal 17" xfId="54" xr:uid="{00000000-0005-0000-0000-00006C000000}"/>
    <cellStyle name="Normal 18" xfId="51" xr:uid="{00000000-0005-0000-0000-00006D000000}"/>
    <cellStyle name="Normal 19" xfId="74" xr:uid="{00000000-0005-0000-0000-00006E000000}"/>
    <cellStyle name="Normal 2" xfId="32" xr:uid="{00000000-0005-0000-0000-00006F000000}"/>
    <cellStyle name="Normal 2 2" xfId="55" xr:uid="{00000000-0005-0000-0000-000070000000}"/>
    <cellStyle name="Normal 2 3" xfId="48" xr:uid="{00000000-0005-0000-0000-000071000000}"/>
    <cellStyle name="Normal 2 3 2" xfId="123" xr:uid="{00000000-0005-0000-0000-000072000000}"/>
    <cellStyle name="Normal 2 4" xfId="124" xr:uid="{00000000-0005-0000-0000-000073000000}"/>
    <cellStyle name="Normal 2 5" xfId="138" xr:uid="{00000000-0005-0000-0000-000074000000}"/>
    <cellStyle name="Normal 2 6" xfId="50" xr:uid="{00000000-0005-0000-0000-000075000000}"/>
    <cellStyle name="Normal 20" xfId="45" xr:uid="{00000000-0005-0000-0000-000076000000}"/>
    <cellStyle name="Normal 3" xfId="33" xr:uid="{00000000-0005-0000-0000-000077000000}"/>
    <cellStyle name="Normal 3 2" xfId="125" xr:uid="{00000000-0005-0000-0000-000078000000}"/>
    <cellStyle name="Normal 3 3" xfId="58" xr:uid="{00000000-0005-0000-0000-000079000000}"/>
    <cellStyle name="Normal 4" xfId="47" xr:uid="{00000000-0005-0000-0000-00007A000000}"/>
    <cellStyle name="Normal 4 2" xfId="126" xr:uid="{00000000-0005-0000-0000-00007B000000}"/>
    <cellStyle name="Normal 5" xfId="56" xr:uid="{00000000-0005-0000-0000-00007C000000}"/>
    <cellStyle name="Normal 6" xfId="127" xr:uid="{00000000-0005-0000-0000-00007D000000}"/>
    <cellStyle name="Normal 7" xfId="49" xr:uid="{00000000-0005-0000-0000-00007E000000}"/>
    <cellStyle name="Normal 7 2" xfId="129" xr:uid="{00000000-0005-0000-0000-00007F000000}"/>
    <cellStyle name="Normal 7 3" xfId="128" xr:uid="{00000000-0005-0000-0000-000080000000}"/>
    <cellStyle name="Normal 8" xfId="57" xr:uid="{00000000-0005-0000-0000-000081000000}"/>
    <cellStyle name="Normal 9" xfId="130" xr:uid="{00000000-0005-0000-0000-000082000000}"/>
    <cellStyle name="Normal_cedulas" xfId="34" xr:uid="{00000000-0005-0000-0000-000083000000}"/>
    <cellStyle name="Normal_TUB EFE Y PN" xfId="35" xr:uid="{00000000-0005-0000-0000-000084000000}"/>
    <cellStyle name="Notas" xfId="36" builtinId="10" customBuiltin="1"/>
    <cellStyle name="Notas 2" xfId="76" xr:uid="{00000000-0005-0000-0000-000086000000}"/>
    <cellStyle name="Note" xfId="131" xr:uid="{00000000-0005-0000-0000-000087000000}"/>
    <cellStyle name="Output" xfId="132" xr:uid="{00000000-0005-0000-0000-000088000000}"/>
    <cellStyle name="Porcentaje 2" xfId="37" xr:uid="{00000000-0005-0000-0000-000089000000}"/>
    <cellStyle name="Porcentaje 2 2" xfId="133" xr:uid="{00000000-0005-0000-0000-00008A000000}"/>
    <cellStyle name="Porcentaje 3" xfId="78" xr:uid="{00000000-0005-0000-0000-00008B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itle" xfId="134" xr:uid="{00000000-0005-0000-0000-00008F000000}"/>
    <cellStyle name="Título" xfId="41" builtinId="15" customBuiltin="1"/>
    <cellStyle name="Título 2" xfId="42" builtinId="17" customBuiltin="1"/>
    <cellStyle name="Título 3" xfId="43" builtinId="18" customBuiltin="1"/>
    <cellStyle name="Título 4" xfId="77" xr:uid="{00000000-0005-0000-0000-000093000000}"/>
    <cellStyle name="Total" xfId="44" builtinId="25" customBuiltin="1"/>
    <cellStyle name="Warning Text" xfId="135" xr:uid="{00000000-0005-0000-0000-000095000000}"/>
    <cellStyle name="표준 35" xfId="67" xr:uid="{00000000-0005-0000-0000-00009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5"/>
  <sheetViews>
    <sheetView showGridLines="0" topLeftCell="A50" workbookViewId="0">
      <selection activeCell="A73" sqref="A73"/>
    </sheetView>
  </sheetViews>
  <sheetFormatPr baseColWidth="10" defaultColWidth="100.7109375" defaultRowHeight="15"/>
  <cols>
    <col min="1" max="1" width="100.5703125" style="10" bestFit="1" customWidth="1"/>
    <col min="2" max="2" width="12.42578125" style="10" bestFit="1" customWidth="1"/>
    <col min="3" max="3" width="10.140625" style="10" bestFit="1" customWidth="1"/>
    <col min="4" max="4" width="88.42578125" style="10" customWidth="1"/>
    <col min="5" max="5" width="15" style="10" customWidth="1"/>
    <col min="6" max="6" width="12" style="10" customWidth="1"/>
    <col min="7" max="16384" width="100.7109375" style="10"/>
  </cols>
  <sheetData>
    <row r="1" spans="1:6" ht="23.25">
      <c r="A1" s="160" t="s">
        <v>680</v>
      </c>
      <c r="B1" s="161"/>
      <c r="C1" s="161"/>
    </row>
    <row r="2" spans="1:6">
      <c r="A2" s="162"/>
      <c r="B2" s="161"/>
      <c r="C2" s="161"/>
    </row>
    <row r="3" spans="1:6">
      <c r="A3" s="1" t="s">
        <v>0</v>
      </c>
      <c r="B3" s="1" t="s">
        <v>1</v>
      </c>
      <c r="C3" s="1" t="s">
        <v>2</v>
      </c>
      <c r="D3" s="1" t="s">
        <v>0</v>
      </c>
      <c r="E3" s="1" t="s">
        <v>1</v>
      </c>
      <c r="F3" s="1" t="s">
        <v>2</v>
      </c>
    </row>
    <row r="4" spans="1:6">
      <c r="A4" s="2" t="s">
        <v>3</v>
      </c>
      <c r="B4" s="3"/>
      <c r="C4" s="3"/>
      <c r="D4" s="2" t="s">
        <v>9</v>
      </c>
      <c r="E4" s="3"/>
      <c r="F4" s="3">
        <v>0</v>
      </c>
    </row>
    <row r="5" spans="1:6">
      <c r="A5" s="4" t="s">
        <v>4</v>
      </c>
      <c r="B5" s="6">
        <v>3176904.83</v>
      </c>
      <c r="C5" s="6">
        <v>0</v>
      </c>
      <c r="D5" s="4" t="s">
        <v>319</v>
      </c>
      <c r="E5" s="6">
        <v>3954108.49</v>
      </c>
      <c r="F5" s="6">
        <v>0</v>
      </c>
    </row>
    <row r="6" spans="1:6">
      <c r="A6" s="7" t="s">
        <v>101</v>
      </c>
      <c r="B6" s="6">
        <v>29590.11</v>
      </c>
      <c r="C6" s="6">
        <v>0</v>
      </c>
      <c r="D6" s="7" t="s">
        <v>10</v>
      </c>
      <c r="E6" s="6">
        <v>3954108.49</v>
      </c>
      <c r="F6" s="6">
        <v>0</v>
      </c>
    </row>
    <row r="7" spans="1:6">
      <c r="A7" s="8" t="s">
        <v>102</v>
      </c>
      <c r="B7" s="6">
        <v>0</v>
      </c>
      <c r="C7" s="6">
        <v>0</v>
      </c>
      <c r="D7" s="8" t="s">
        <v>11</v>
      </c>
      <c r="E7" s="6">
        <v>403071</v>
      </c>
      <c r="F7" s="6">
        <v>0</v>
      </c>
    </row>
    <row r="8" spans="1:6">
      <c r="A8" s="8" t="s">
        <v>103</v>
      </c>
      <c r="B8" s="6">
        <v>0</v>
      </c>
      <c r="C8" s="6">
        <v>0</v>
      </c>
      <c r="D8" s="9" t="s">
        <v>320</v>
      </c>
      <c r="E8" s="6">
        <v>403071</v>
      </c>
      <c r="F8" s="6">
        <v>0</v>
      </c>
    </row>
    <row r="9" spans="1:6">
      <c r="A9" s="8" t="s">
        <v>104</v>
      </c>
      <c r="B9" s="6">
        <v>0</v>
      </c>
      <c r="C9" s="6">
        <v>0</v>
      </c>
      <c r="D9" s="9" t="s">
        <v>321</v>
      </c>
      <c r="E9" s="6">
        <v>370000</v>
      </c>
      <c r="F9" s="6">
        <v>0</v>
      </c>
    </row>
    <row r="10" spans="1:6">
      <c r="A10" s="8" t="s">
        <v>105</v>
      </c>
      <c r="B10" s="6">
        <v>0</v>
      </c>
      <c r="C10" s="6">
        <v>0</v>
      </c>
      <c r="D10" s="9" t="s">
        <v>322</v>
      </c>
      <c r="E10" s="6">
        <v>33071</v>
      </c>
      <c r="F10" s="6">
        <v>0</v>
      </c>
    </row>
    <row r="11" spans="1:6">
      <c r="A11" s="8" t="s">
        <v>106</v>
      </c>
      <c r="B11" s="6">
        <v>5090.1099999999997</v>
      </c>
      <c r="C11" s="6">
        <v>0</v>
      </c>
      <c r="D11" s="9" t="s">
        <v>323</v>
      </c>
      <c r="E11" s="6">
        <v>0</v>
      </c>
      <c r="F11" s="6">
        <v>0</v>
      </c>
    </row>
    <row r="12" spans="1:6">
      <c r="A12" s="9" t="s">
        <v>107</v>
      </c>
      <c r="B12" s="6">
        <v>6736.32</v>
      </c>
      <c r="C12" s="6">
        <v>0</v>
      </c>
      <c r="D12" s="8" t="s">
        <v>324</v>
      </c>
      <c r="E12" s="6">
        <v>1016925</v>
      </c>
      <c r="F12" s="6">
        <v>0</v>
      </c>
    </row>
    <row r="13" spans="1:6">
      <c r="A13" s="9" t="s">
        <v>108</v>
      </c>
      <c r="B13" s="6">
        <v>-1646.21</v>
      </c>
      <c r="C13" s="6">
        <v>0</v>
      </c>
      <c r="D13" s="9" t="s">
        <v>325</v>
      </c>
      <c r="E13" s="6">
        <v>1016925</v>
      </c>
      <c r="F13" s="6">
        <v>0</v>
      </c>
    </row>
    <row r="14" spans="1:6">
      <c r="A14" s="8" t="s">
        <v>109</v>
      </c>
      <c r="B14" s="6">
        <v>24500</v>
      </c>
      <c r="C14" s="6">
        <v>0</v>
      </c>
      <c r="D14" s="8" t="s">
        <v>12</v>
      </c>
      <c r="E14" s="6">
        <v>2099347.6800000002</v>
      </c>
      <c r="F14" s="6">
        <v>0</v>
      </c>
    </row>
    <row r="15" spans="1:6">
      <c r="A15" s="9" t="s">
        <v>110</v>
      </c>
      <c r="B15" s="6">
        <v>24500</v>
      </c>
      <c r="C15" s="6">
        <v>0</v>
      </c>
      <c r="D15" s="9" t="s">
        <v>326</v>
      </c>
      <c r="E15" s="6">
        <v>80614.2</v>
      </c>
      <c r="F15" s="6">
        <v>0</v>
      </c>
    </row>
    <row r="16" spans="1:6">
      <c r="A16" s="8" t="s">
        <v>111</v>
      </c>
      <c r="B16" s="6">
        <v>0</v>
      </c>
      <c r="C16" s="6">
        <v>0</v>
      </c>
      <c r="D16" s="9" t="s">
        <v>327</v>
      </c>
      <c r="E16" s="6">
        <v>80614.2</v>
      </c>
      <c r="F16" s="6">
        <v>0</v>
      </c>
    </row>
    <row r="17" spans="1:6">
      <c r="A17" s="7" t="s">
        <v>112</v>
      </c>
      <c r="B17" s="6">
        <v>67691.94</v>
      </c>
      <c r="C17" s="6">
        <v>0</v>
      </c>
      <c r="D17" s="9" t="s">
        <v>328</v>
      </c>
      <c r="E17" s="6">
        <v>2018733.48</v>
      </c>
      <c r="F17" s="6">
        <v>0</v>
      </c>
    </row>
    <row r="18" spans="1:6">
      <c r="A18" s="8" t="s">
        <v>113</v>
      </c>
      <c r="B18" s="6">
        <v>0</v>
      </c>
      <c r="C18" s="6">
        <v>0</v>
      </c>
      <c r="D18" s="9" t="s">
        <v>329</v>
      </c>
      <c r="E18" s="6">
        <v>1672818.33</v>
      </c>
      <c r="F18" s="6">
        <v>0</v>
      </c>
    </row>
    <row r="19" spans="1:6" ht="40.5">
      <c r="A19" s="8" t="s">
        <v>114</v>
      </c>
      <c r="B19" s="6">
        <v>67691.94</v>
      </c>
      <c r="C19" s="6">
        <v>0</v>
      </c>
      <c r="D19" s="9" t="s">
        <v>330</v>
      </c>
      <c r="E19" s="6">
        <v>-17723.8</v>
      </c>
      <c r="F19" s="6">
        <v>0</v>
      </c>
    </row>
    <row r="20" spans="1:6">
      <c r="A20" s="9" t="s">
        <v>115</v>
      </c>
      <c r="B20" s="6">
        <v>0</v>
      </c>
      <c r="C20" s="6">
        <v>0</v>
      </c>
      <c r="D20" s="9" t="s">
        <v>331</v>
      </c>
      <c r="E20" s="6">
        <v>47029.21</v>
      </c>
      <c r="F20" s="6">
        <v>0</v>
      </c>
    </row>
    <row r="21" spans="1:6">
      <c r="A21" s="9" t="s">
        <v>116</v>
      </c>
      <c r="B21" s="6">
        <v>10072</v>
      </c>
      <c r="C21" s="6">
        <v>0</v>
      </c>
      <c r="D21" s="9" t="s">
        <v>332</v>
      </c>
      <c r="E21" s="6">
        <v>72026.03</v>
      </c>
      <c r="F21" s="6">
        <v>0</v>
      </c>
    </row>
    <row r="22" spans="1:6">
      <c r="A22" s="9" t="s">
        <v>117</v>
      </c>
      <c r="B22" s="6">
        <v>0</v>
      </c>
      <c r="C22" s="6">
        <v>0</v>
      </c>
      <c r="D22" s="9" t="s">
        <v>333</v>
      </c>
      <c r="E22" s="6">
        <v>244583.71</v>
      </c>
      <c r="F22" s="6">
        <v>0</v>
      </c>
    </row>
    <row r="23" spans="1:6">
      <c r="A23" s="9" t="s">
        <v>118</v>
      </c>
      <c r="B23" s="6">
        <v>21703.67</v>
      </c>
      <c r="C23" s="6">
        <v>0</v>
      </c>
      <c r="D23" s="9" t="s">
        <v>334</v>
      </c>
      <c r="E23" s="6">
        <v>0</v>
      </c>
      <c r="F23" s="6">
        <v>0</v>
      </c>
    </row>
    <row r="24" spans="1:6">
      <c r="A24" s="9" t="s">
        <v>119</v>
      </c>
      <c r="B24" s="6">
        <v>6539.9</v>
      </c>
      <c r="C24" s="6">
        <v>0</v>
      </c>
      <c r="D24" s="9" t="s">
        <v>335</v>
      </c>
      <c r="E24" s="6">
        <v>0</v>
      </c>
      <c r="F24" s="6">
        <v>0</v>
      </c>
    </row>
    <row r="25" spans="1:6">
      <c r="A25" s="9" t="s">
        <v>120</v>
      </c>
      <c r="B25" s="6">
        <v>338.14</v>
      </c>
      <c r="C25" s="6">
        <v>0</v>
      </c>
      <c r="D25" s="8" t="s">
        <v>336</v>
      </c>
      <c r="E25" s="6">
        <v>-154965.43</v>
      </c>
      <c r="F25" s="6">
        <v>0</v>
      </c>
    </row>
    <row r="26" spans="1:6">
      <c r="A26" s="9" t="s">
        <v>121</v>
      </c>
      <c r="B26" s="6">
        <v>293.39</v>
      </c>
      <c r="C26" s="6">
        <v>0</v>
      </c>
      <c r="D26" s="9" t="s">
        <v>337</v>
      </c>
      <c r="E26" s="6">
        <v>-89322.91</v>
      </c>
      <c r="F26" s="6">
        <v>0</v>
      </c>
    </row>
    <row r="27" spans="1:6">
      <c r="A27" s="9" t="s">
        <v>122</v>
      </c>
      <c r="B27" s="6">
        <v>543.79999999999995</v>
      </c>
      <c r="C27" s="6">
        <v>0</v>
      </c>
      <c r="D27" s="9" t="s">
        <v>338</v>
      </c>
      <c r="E27" s="6">
        <v>-31121</v>
      </c>
      <c r="F27" s="6">
        <v>0</v>
      </c>
    </row>
    <row r="28" spans="1:6">
      <c r="A28" s="9" t="s">
        <v>123</v>
      </c>
      <c r="B28" s="6">
        <v>1707.16</v>
      </c>
      <c r="C28" s="6">
        <v>0</v>
      </c>
      <c r="D28" s="9" t="s">
        <v>339</v>
      </c>
      <c r="E28" s="6">
        <v>-3810</v>
      </c>
      <c r="F28" s="6">
        <v>0</v>
      </c>
    </row>
    <row r="29" spans="1:6">
      <c r="A29" s="9" t="s">
        <v>124</v>
      </c>
      <c r="B29" s="6">
        <v>742.98</v>
      </c>
      <c r="C29" s="6">
        <v>0</v>
      </c>
      <c r="D29" s="9" t="s">
        <v>340</v>
      </c>
      <c r="E29" s="6">
        <v>-15314</v>
      </c>
      <c r="F29" s="6">
        <v>0</v>
      </c>
    </row>
    <row r="30" spans="1:6">
      <c r="A30" s="9" t="s">
        <v>125</v>
      </c>
      <c r="B30" s="6">
        <v>917.36</v>
      </c>
      <c r="C30" s="6">
        <v>0</v>
      </c>
      <c r="D30" s="9" t="s">
        <v>341</v>
      </c>
      <c r="E30" s="6">
        <v>-5134</v>
      </c>
      <c r="F30" s="6">
        <v>0</v>
      </c>
    </row>
    <row r="31" spans="1:6">
      <c r="A31" s="9" t="s">
        <v>126</v>
      </c>
      <c r="B31" s="6">
        <v>1054.49</v>
      </c>
      <c r="C31" s="6">
        <v>0</v>
      </c>
      <c r="D31" s="9" t="s">
        <v>342</v>
      </c>
      <c r="E31" s="6">
        <v>-2520</v>
      </c>
      <c r="F31" s="6">
        <v>0</v>
      </c>
    </row>
    <row r="32" spans="1:6">
      <c r="A32" s="9" t="s">
        <v>127</v>
      </c>
      <c r="B32" s="6">
        <v>422.73</v>
      </c>
      <c r="C32" s="6">
        <v>0</v>
      </c>
      <c r="D32" s="9" t="s">
        <v>343</v>
      </c>
      <c r="E32" s="6">
        <v>-469</v>
      </c>
      <c r="F32" s="6">
        <v>0</v>
      </c>
    </row>
    <row r="33" spans="1:6">
      <c r="A33" s="9" t="s">
        <v>128</v>
      </c>
      <c r="B33" s="6">
        <v>2945.7</v>
      </c>
      <c r="C33" s="6">
        <v>0</v>
      </c>
      <c r="D33" s="9" t="s">
        <v>344</v>
      </c>
      <c r="E33" s="6">
        <v>-2502.62</v>
      </c>
      <c r="F33" s="6">
        <v>0</v>
      </c>
    </row>
    <row r="34" spans="1:6">
      <c r="A34" s="9" t="s">
        <v>129</v>
      </c>
      <c r="B34" s="6">
        <v>573.54999999999995</v>
      </c>
      <c r="C34" s="6">
        <v>0</v>
      </c>
      <c r="D34" s="9" t="s">
        <v>345</v>
      </c>
      <c r="E34" s="6">
        <v>-3331.68</v>
      </c>
      <c r="F34" s="6">
        <v>0</v>
      </c>
    </row>
    <row r="35" spans="1:6">
      <c r="A35" s="9" t="s">
        <v>130</v>
      </c>
      <c r="B35" s="6">
        <v>577.69000000000005</v>
      </c>
      <c r="C35" s="6">
        <v>0</v>
      </c>
      <c r="D35" s="9" t="s">
        <v>346</v>
      </c>
      <c r="E35" s="6">
        <v>-2625</v>
      </c>
      <c r="F35" s="6">
        <v>0</v>
      </c>
    </row>
    <row r="36" spans="1:6">
      <c r="A36" s="9" t="s">
        <v>131</v>
      </c>
      <c r="B36" s="6">
        <v>660.33</v>
      </c>
      <c r="C36" s="6">
        <v>0</v>
      </c>
      <c r="D36" s="9" t="s">
        <v>347</v>
      </c>
      <c r="E36" s="6">
        <v>-2501</v>
      </c>
      <c r="F36" s="6">
        <v>0</v>
      </c>
    </row>
    <row r="37" spans="1:6">
      <c r="A37" s="9" t="s">
        <v>132</v>
      </c>
      <c r="B37" s="6">
        <v>1144.55</v>
      </c>
      <c r="C37" s="6">
        <v>0</v>
      </c>
      <c r="D37" s="9" t="s">
        <v>348</v>
      </c>
      <c r="E37" s="6">
        <v>-2510.9</v>
      </c>
      <c r="F37" s="6">
        <v>0</v>
      </c>
    </row>
    <row r="38" spans="1:6">
      <c r="A38" s="9" t="s">
        <v>133</v>
      </c>
      <c r="B38" s="6">
        <v>597.51</v>
      </c>
      <c r="C38" s="6">
        <v>0</v>
      </c>
      <c r="D38" s="9" t="s">
        <v>349</v>
      </c>
      <c r="E38" s="6">
        <v>-2505.6</v>
      </c>
      <c r="F38" s="6">
        <v>0</v>
      </c>
    </row>
    <row r="39" spans="1:6">
      <c r="A39" s="9" t="s">
        <v>134</v>
      </c>
      <c r="B39" s="6">
        <v>495.04</v>
      </c>
      <c r="C39" s="6">
        <v>0</v>
      </c>
      <c r="D39" s="9" t="s">
        <v>350</v>
      </c>
      <c r="E39" s="6">
        <v>-2508.6</v>
      </c>
      <c r="F39" s="6">
        <v>0</v>
      </c>
    </row>
    <row r="40" spans="1:6">
      <c r="A40" s="9" t="s">
        <v>135</v>
      </c>
      <c r="B40" s="6">
        <v>420.66</v>
      </c>
      <c r="C40" s="6">
        <v>0</v>
      </c>
      <c r="D40" s="9" t="s">
        <v>351</v>
      </c>
      <c r="E40" s="6">
        <v>-2508</v>
      </c>
      <c r="F40" s="6">
        <v>0</v>
      </c>
    </row>
    <row r="41" spans="1:6">
      <c r="A41" s="9" t="s">
        <v>136</v>
      </c>
      <c r="B41" s="6">
        <v>226.45</v>
      </c>
      <c r="C41" s="6">
        <v>0</v>
      </c>
      <c r="D41" s="9" t="s">
        <v>352</v>
      </c>
      <c r="E41" s="6">
        <v>-1966.5</v>
      </c>
      <c r="F41" s="6">
        <v>0</v>
      </c>
    </row>
    <row r="42" spans="1:6">
      <c r="A42" s="9" t="s">
        <v>137</v>
      </c>
      <c r="B42" s="6">
        <v>1156.2</v>
      </c>
      <c r="C42" s="6">
        <v>0</v>
      </c>
      <c r="D42" s="9" t="s">
        <v>353</v>
      </c>
      <c r="E42" s="6">
        <v>-2040</v>
      </c>
      <c r="F42" s="6">
        <v>0</v>
      </c>
    </row>
    <row r="43" spans="1:6">
      <c r="A43" s="9" t="s">
        <v>138</v>
      </c>
      <c r="B43" s="6">
        <v>1238.8399999999999</v>
      </c>
      <c r="C43" s="6">
        <v>0</v>
      </c>
      <c r="D43" s="9" t="s">
        <v>354</v>
      </c>
      <c r="E43" s="6">
        <v>-346.5</v>
      </c>
      <c r="F43" s="6">
        <v>0</v>
      </c>
    </row>
    <row r="44" spans="1:6">
      <c r="A44" s="9" t="s">
        <v>139</v>
      </c>
      <c r="B44" s="6">
        <v>439.8</v>
      </c>
      <c r="C44" s="6">
        <v>0</v>
      </c>
      <c r="D44" s="9" t="s">
        <v>355</v>
      </c>
      <c r="E44" s="6">
        <v>-2484</v>
      </c>
      <c r="F44" s="6">
        <v>0</v>
      </c>
    </row>
    <row r="45" spans="1:6">
      <c r="A45" s="9" t="s">
        <v>140</v>
      </c>
      <c r="B45" s="6">
        <v>1078.51</v>
      </c>
      <c r="C45" s="6">
        <v>0</v>
      </c>
      <c r="D45" s="9" t="s">
        <v>356</v>
      </c>
      <c r="E45" s="6">
        <v>543.75</v>
      </c>
      <c r="F45" s="6">
        <v>0</v>
      </c>
    </row>
    <row r="46" spans="1:6">
      <c r="A46" s="9" t="s">
        <v>141</v>
      </c>
      <c r="B46" s="6">
        <v>987.09</v>
      </c>
      <c r="C46" s="6">
        <v>0</v>
      </c>
      <c r="D46" s="9" t="s">
        <v>357</v>
      </c>
      <c r="E46" s="6">
        <v>721.27</v>
      </c>
      <c r="F46" s="6">
        <v>0</v>
      </c>
    </row>
    <row r="47" spans="1:6">
      <c r="A47" s="9" t="s">
        <v>142</v>
      </c>
      <c r="B47" s="6">
        <v>1802.1</v>
      </c>
      <c r="C47" s="6">
        <v>0</v>
      </c>
      <c r="D47" s="9" t="s">
        <v>358</v>
      </c>
      <c r="E47" s="6">
        <v>-5007.8</v>
      </c>
      <c r="F47" s="6">
        <v>0</v>
      </c>
    </row>
    <row r="48" spans="1:6">
      <c r="A48" s="9" t="s">
        <v>143</v>
      </c>
      <c r="B48" s="6">
        <v>623.87</v>
      </c>
      <c r="C48" s="6">
        <v>0</v>
      </c>
      <c r="D48" s="9" t="s">
        <v>359</v>
      </c>
      <c r="E48" s="6">
        <v>-1008.15</v>
      </c>
      <c r="F48" s="6">
        <v>0</v>
      </c>
    </row>
    <row r="49" spans="1:6">
      <c r="A49" s="9" t="s">
        <v>144</v>
      </c>
      <c r="B49" s="6">
        <v>1123.1400000000001</v>
      </c>
      <c r="C49" s="6">
        <v>0</v>
      </c>
      <c r="D49" s="9" t="s">
        <v>360</v>
      </c>
      <c r="E49" s="6">
        <v>8285.0499999999993</v>
      </c>
      <c r="F49" s="6">
        <v>0</v>
      </c>
    </row>
    <row r="50" spans="1:6">
      <c r="A50" s="9" t="s">
        <v>145</v>
      </c>
      <c r="B50" s="6">
        <v>742.98</v>
      </c>
      <c r="C50" s="6">
        <v>0</v>
      </c>
      <c r="D50" s="9" t="s">
        <v>361</v>
      </c>
      <c r="E50" s="6">
        <v>672.4</v>
      </c>
      <c r="F50" s="6">
        <v>0</v>
      </c>
    </row>
    <row r="51" spans="1:6">
      <c r="A51" s="9" t="s">
        <v>146</v>
      </c>
      <c r="B51" s="6">
        <v>1842.98</v>
      </c>
      <c r="C51" s="6">
        <v>0</v>
      </c>
      <c r="D51" s="9" t="s">
        <v>362</v>
      </c>
      <c r="E51" s="6">
        <v>671.8</v>
      </c>
      <c r="F51" s="6">
        <v>0</v>
      </c>
    </row>
    <row r="52" spans="1:6">
      <c r="A52" s="9" t="s">
        <v>147</v>
      </c>
      <c r="B52" s="6">
        <v>555</v>
      </c>
      <c r="C52" s="6">
        <v>0</v>
      </c>
      <c r="D52" s="9" t="s">
        <v>363</v>
      </c>
      <c r="E52" s="6">
        <v>-977</v>
      </c>
      <c r="F52" s="6">
        <v>0</v>
      </c>
    </row>
    <row r="53" spans="1:6">
      <c r="A53" s="9" t="s">
        <v>148</v>
      </c>
      <c r="B53" s="6">
        <v>14325.33</v>
      </c>
      <c r="C53" s="6">
        <v>0</v>
      </c>
      <c r="D53" s="9" t="s">
        <v>364</v>
      </c>
      <c r="E53" s="6">
        <v>-280</v>
      </c>
      <c r="F53" s="6">
        <v>0</v>
      </c>
    </row>
    <row r="54" spans="1:6">
      <c r="A54" s="9" t="s">
        <v>149</v>
      </c>
      <c r="B54" s="6">
        <v>20000.259999999998</v>
      </c>
      <c r="C54" s="6">
        <v>0</v>
      </c>
      <c r="D54" s="9" t="s">
        <v>365</v>
      </c>
      <c r="E54" s="6">
        <v>9842.5</v>
      </c>
      <c r="F54" s="6">
        <v>0</v>
      </c>
    </row>
    <row r="55" spans="1:6">
      <c r="A55" s="9" t="s">
        <v>150</v>
      </c>
      <c r="B55" s="6">
        <v>-1114.02</v>
      </c>
      <c r="C55" s="6">
        <v>0</v>
      </c>
      <c r="D55" s="9" t="s">
        <v>366</v>
      </c>
      <c r="E55" s="6">
        <v>6715.76</v>
      </c>
      <c r="F55" s="6">
        <v>0</v>
      </c>
    </row>
    <row r="56" spans="1:6">
      <c r="A56" s="9" t="s">
        <v>151</v>
      </c>
      <c r="B56" s="6">
        <v>-1701</v>
      </c>
      <c r="C56" s="6">
        <v>0</v>
      </c>
      <c r="D56" s="9" t="s">
        <v>367</v>
      </c>
      <c r="E56" s="6">
        <v>2706.2</v>
      </c>
      <c r="F56" s="6">
        <v>0</v>
      </c>
    </row>
    <row r="57" spans="1:6">
      <c r="A57" s="9" t="s">
        <v>152</v>
      </c>
      <c r="B57" s="6">
        <v>-490.5</v>
      </c>
      <c r="C57" s="6">
        <v>0</v>
      </c>
      <c r="D57" s="9" t="s">
        <v>368</v>
      </c>
      <c r="E57" s="6">
        <v>-2433.9</v>
      </c>
      <c r="F57" s="6">
        <v>0</v>
      </c>
    </row>
    <row r="58" spans="1:6">
      <c r="A58" s="9" t="s">
        <v>153</v>
      </c>
      <c r="B58" s="6">
        <v>-17881.21</v>
      </c>
      <c r="C58" s="6">
        <v>0</v>
      </c>
      <c r="D58" s="9" t="s">
        <v>369</v>
      </c>
      <c r="E58" s="6">
        <v>-2436</v>
      </c>
      <c r="F58" s="6">
        <v>0</v>
      </c>
    </row>
    <row r="59" spans="1:6">
      <c r="A59" s="9" t="s">
        <v>154</v>
      </c>
      <c r="B59" s="6">
        <v>-9014.5300000000007</v>
      </c>
      <c r="C59" s="6">
        <v>0</v>
      </c>
      <c r="D59" s="9" t="s">
        <v>370</v>
      </c>
      <c r="E59" s="6">
        <v>635</v>
      </c>
      <c r="F59" s="6">
        <v>0</v>
      </c>
    </row>
    <row r="60" spans="1:6">
      <c r="A60" s="8" t="s">
        <v>155</v>
      </c>
      <c r="B60" s="6">
        <v>0</v>
      </c>
      <c r="C60" s="6">
        <v>0</v>
      </c>
      <c r="D60" s="9" t="s">
        <v>371</v>
      </c>
      <c r="E60" s="6">
        <v>1905</v>
      </c>
      <c r="F60" s="6">
        <v>0</v>
      </c>
    </row>
    <row r="61" spans="1:6">
      <c r="A61" s="7" t="s">
        <v>156</v>
      </c>
      <c r="B61" s="6">
        <v>0</v>
      </c>
      <c r="C61" s="6">
        <v>0</v>
      </c>
      <c r="D61" s="8" t="s">
        <v>372</v>
      </c>
      <c r="E61" s="6">
        <v>0</v>
      </c>
      <c r="F61" s="6">
        <v>0</v>
      </c>
    </row>
    <row r="62" spans="1:6">
      <c r="A62" s="8" t="s">
        <v>157</v>
      </c>
      <c r="B62" s="6">
        <v>0</v>
      </c>
      <c r="C62" s="6">
        <v>0</v>
      </c>
      <c r="D62" s="9" t="s">
        <v>373</v>
      </c>
      <c r="E62" s="6">
        <v>0</v>
      </c>
      <c r="F62" s="6">
        <v>0</v>
      </c>
    </row>
    <row r="63" spans="1:6">
      <c r="A63" s="8" t="s">
        <v>158</v>
      </c>
      <c r="B63" s="6">
        <v>0</v>
      </c>
      <c r="C63" s="6">
        <v>0</v>
      </c>
      <c r="D63" s="9" t="s">
        <v>374</v>
      </c>
      <c r="E63" s="6">
        <v>0</v>
      </c>
      <c r="F63" s="6">
        <v>0</v>
      </c>
    </row>
    <row r="64" spans="1:6">
      <c r="A64" s="7" t="s">
        <v>159</v>
      </c>
      <c r="B64" s="6">
        <v>3073768.78</v>
      </c>
      <c r="C64" s="6">
        <v>0</v>
      </c>
      <c r="D64" s="8" t="s">
        <v>375</v>
      </c>
      <c r="E64" s="6">
        <v>0</v>
      </c>
      <c r="F64" s="6">
        <v>0</v>
      </c>
    </row>
    <row r="65" spans="1:6">
      <c r="A65" s="8" t="s">
        <v>160</v>
      </c>
      <c r="B65" s="6">
        <v>3073768.78</v>
      </c>
      <c r="C65" s="6">
        <v>0</v>
      </c>
      <c r="D65" s="8" t="s">
        <v>376</v>
      </c>
      <c r="E65" s="6">
        <v>589730.24</v>
      </c>
      <c r="F65" s="6">
        <v>0</v>
      </c>
    </row>
    <row r="66" spans="1:6">
      <c r="A66" s="9" t="s">
        <v>161</v>
      </c>
      <c r="B66" s="6">
        <v>-466030</v>
      </c>
      <c r="C66" s="6">
        <v>0</v>
      </c>
      <c r="D66" s="9" t="s">
        <v>377</v>
      </c>
      <c r="E66" s="6">
        <v>0</v>
      </c>
      <c r="F66" s="6">
        <v>0</v>
      </c>
    </row>
    <row r="67" spans="1:6">
      <c r="A67" s="9" t="s">
        <v>162</v>
      </c>
      <c r="B67" s="6">
        <v>1661164.39</v>
      </c>
      <c r="C67" s="6">
        <v>0</v>
      </c>
      <c r="D67" s="8" t="s">
        <v>378</v>
      </c>
      <c r="E67" s="6">
        <v>0</v>
      </c>
      <c r="F67" s="6">
        <v>0</v>
      </c>
    </row>
    <row r="68" spans="1:6">
      <c r="A68" s="9" t="s">
        <v>163</v>
      </c>
      <c r="B68" s="6">
        <v>488529.9</v>
      </c>
      <c r="C68" s="6">
        <v>0</v>
      </c>
      <c r="D68" s="8" t="s">
        <v>379</v>
      </c>
      <c r="E68" s="6">
        <v>0</v>
      </c>
      <c r="F68" s="6">
        <v>0</v>
      </c>
    </row>
    <row r="69" spans="1:6">
      <c r="A69" s="9" t="s">
        <v>164</v>
      </c>
      <c r="B69" s="6">
        <v>511982.27</v>
      </c>
      <c r="C69" s="6">
        <v>0</v>
      </c>
      <c r="D69" s="7" t="s">
        <v>13</v>
      </c>
      <c r="E69" s="6">
        <v>0</v>
      </c>
      <c r="F69" s="6">
        <v>0</v>
      </c>
    </row>
    <row r="70" spans="1:6">
      <c r="A70" s="9" t="s">
        <v>165</v>
      </c>
      <c r="B70" s="6">
        <v>1913</v>
      </c>
      <c r="C70" s="6">
        <v>0</v>
      </c>
      <c r="D70" s="8" t="s">
        <v>380</v>
      </c>
      <c r="E70" s="6">
        <v>0</v>
      </c>
      <c r="F70" s="6">
        <v>0</v>
      </c>
    </row>
    <row r="71" spans="1:6">
      <c r="A71" s="9" t="s">
        <v>166</v>
      </c>
      <c r="B71" s="6">
        <v>3000</v>
      </c>
      <c r="C71" s="6">
        <v>0</v>
      </c>
      <c r="D71" s="8" t="s">
        <v>381</v>
      </c>
      <c r="E71" s="6">
        <v>0</v>
      </c>
      <c r="F71" s="6">
        <v>0</v>
      </c>
    </row>
    <row r="72" spans="1:6" ht="27">
      <c r="A72" s="9" t="s">
        <v>167</v>
      </c>
      <c r="B72" s="6">
        <v>123209</v>
      </c>
      <c r="C72" s="6">
        <v>0</v>
      </c>
      <c r="D72" s="8" t="s">
        <v>382</v>
      </c>
      <c r="E72" s="6">
        <v>0</v>
      </c>
      <c r="F72" s="6">
        <v>0</v>
      </c>
    </row>
    <row r="73" spans="1:6">
      <c r="A73" s="9" t="s">
        <v>168</v>
      </c>
      <c r="B73" s="6">
        <v>750000</v>
      </c>
      <c r="C73" s="6">
        <v>0</v>
      </c>
      <c r="D73" s="8" t="s">
        <v>383</v>
      </c>
      <c r="E73" s="6">
        <v>0</v>
      </c>
      <c r="F73" s="6">
        <v>0</v>
      </c>
    </row>
    <row r="74" spans="1:6">
      <c r="A74" s="9" t="s">
        <v>169</v>
      </c>
      <c r="B74" s="6">
        <v>269233</v>
      </c>
      <c r="C74" s="6">
        <v>0</v>
      </c>
      <c r="D74" s="8" t="s">
        <v>384</v>
      </c>
      <c r="E74" s="6">
        <v>0</v>
      </c>
      <c r="F74" s="6">
        <v>0</v>
      </c>
    </row>
    <row r="75" spans="1:6">
      <c r="A75" s="9" t="s">
        <v>170</v>
      </c>
      <c r="B75" s="6">
        <v>-9814</v>
      </c>
      <c r="C75" s="6">
        <v>0</v>
      </c>
      <c r="D75" s="7" t="s">
        <v>385</v>
      </c>
      <c r="E75" s="6">
        <v>0</v>
      </c>
      <c r="F75" s="6">
        <v>0</v>
      </c>
    </row>
    <row r="76" spans="1:6">
      <c r="A76" s="9" t="s">
        <v>171</v>
      </c>
      <c r="B76" s="6">
        <v>-259418.78</v>
      </c>
      <c r="C76" s="6">
        <v>0</v>
      </c>
      <c r="D76" s="4" t="s">
        <v>14</v>
      </c>
      <c r="E76" s="6">
        <v>879595.47</v>
      </c>
      <c r="F76" s="6">
        <v>0</v>
      </c>
    </row>
    <row r="77" spans="1:6">
      <c r="A77" s="9" t="s">
        <v>172</v>
      </c>
      <c r="B77" s="6">
        <v>-196797</v>
      </c>
      <c r="C77" s="6">
        <v>0</v>
      </c>
      <c r="D77" s="7" t="s">
        <v>386</v>
      </c>
      <c r="E77" s="6">
        <v>0</v>
      </c>
      <c r="F77" s="6">
        <v>0</v>
      </c>
    </row>
    <row r="78" spans="1:6">
      <c r="A78" s="9" t="s">
        <v>173</v>
      </c>
      <c r="B78" s="6">
        <v>196797</v>
      </c>
      <c r="C78" s="6">
        <v>0</v>
      </c>
      <c r="D78" s="8" t="s">
        <v>387</v>
      </c>
      <c r="E78" s="6">
        <v>0</v>
      </c>
      <c r="F78" s="6">
        <v>0</v>
      </c>
    </row>
    <row r="79" spans="1:6">
      <c r="A79" s="8" t="s">
        <v>174</v>
      </c>
      <c r="B79" s="6">
        <v>0</v>
      </c>
      <c r="C79" s="6">
        <v>0</v>
      </c>
      <c r="D79" s="8" t="s">
        <v>388</v>
      </c>
      <c r="E79" s="6">
        <v>0</v>
      </c>
      <c r="F79" s="6">
        <v>0</v>
      </c>
    </row>
    <row r="80" spans="1:6">
      <c r="A80" s="9" t="s">
        <v>175</v>
      </c>
      <c r="B80" s="6">
        <v>0</v>
      </c>
      <c r="C80" s="6">
        <v>0</v>
      </c>
      <c r="D80" s="8" t="s">
        <v>389</v>
      </c>
      <c r="E80" s="6">
        <v>0</v>
      </c>
      <c r="F80" s="6">
        <v>0</v>
      </c>
    </row>
    <row r="81" spans="1:6">
      <c r="A81" s="8" t="s">
        <v>176</v>
      </c>
      <c r="B81" s="6">
        <v>0</v>
      </c>
      <c r="C81" s="6">
        <v>0</v>
      </c>
      <c r="D81" s="8" t="s">
        <v>390</v>
      </c>
      <c r="E81" s="6">
        <v>0</v>
      </c>
      <c r="F81" s="6">
        <v>0</v>
      </c>
    </row>
    <row r="82" spans="1:6">
      <c r="A82" s="8" t="s">
        <v>177</v>
      </c>
      <c r="B82" s="6">
        <v>0</v>
      </c>
      <c r="C82" s="6">
        <v>0</v>
      </c>
      <c r="D82" s="7" t="s">
        <v>391</v>
      </c>
      <c r="E82" s="6">
        <v>879595.47</v>
      </c>
      <c r="F82" s="6">
        <v>0</v>
      </c>
    </row>
    <row r="83" spans="1:6">
      <c r="A83" s="8" t="s">
        <v>178</v>
      </c>
      <c r="B83" s="6">
        <v>0</v>
      </c>
      <c r="C83" s="6">
        <v>0</v>
      </c>
      <c r="D83" s="8" t="s">
        <v>392</v>
      </c>
      <c r="E83" s="6">
        <v>0</v>
      </c>
      <c r="F83" s="6">
        <v>0</v>
      </c>
    </row>
    <row r="84" spans="1:6">
      <c r="A84" s="8" t="s">
        <v>179</v>
      </c>
      <c r="B84" s="6">
        <v>0</v>
      </c>
      <c r="C84" s="6">
        <v>0</v>
      </c>
      <c r="D84" s="8" t="s">
        <v>393</v>
      </c>
      <c r="E84" s="6">
        <v>605362.88</v>
      </c>
      <c r="F84" s="6">
        <v>0</v>
      </c>
    </row>
    <row r="85" spans="1:6">
      <c r="A85" s="7" t="s">
        <v>180</v>
      </c>
      <c r="B85" s="6">
        <v>5854</v>
      </c>
      <c r="C85" s="6">
        <v>0</v>
      </c>
      <c r="D85" s="9" t="s">
        <v>394</v>
      </c>
      <c r="E85" s="6">
        <v>2389</v>
      </c>
      <c r="F85" s="6">
        <v>0</v>
      </c>
    </row>
    <row r="86" spans="1:6">
      <c r="A86" s="8" t="s">
        <v>181</v>
      </c>
      <c r="B86" s="6">
        <v>854</v>
      </c>
      <c r="C86" s="6">
        <v>0</v>
      </c>
      <c r="D86" s="9" t="s">
        <v>395</v>
      </c>
      <c r="E86" s="6">
        <v>0</v>
      </c>
      <c r="F86" s="6">
        <v>0</v>
      </c>
    </row>
    <row r="87" spans="1:6">
      <c r="A87" s="9" t="s">
        <v>182</v>
      </c>
      <c r="B87" s="6">
        <v>854</v>
      </c>
      <c r="C87" s="6">
        <v>0</v>
      </c>
      <c r="D87" s="9" t="s">
        <v>396</v>
      </c>
      <c r="E87" s="6">
        <v>4680</v>
      </c>
      <c r="F87" s="6">
        <v>0</v>
      </c>
    </row>
    <row r="88" spans="1:6">
      <c r="A88" s="8" t="s">
        <v>183</v>
      </c>
      <c r="B88" s="6">
        <v>0</v>
      </c>
      <c r="C88" s="6">
        <v>0</v>
      </c>
      <c r="D88" s="9" t="s">
        <v>397</v>
      </c>
      <c r="E88" s="6">
        <v>0</v>
      </c>
      <c r="F88" s="6">
        <v>0</v>
      </c>
    </row>
    <row r="89" spans="1:6">
      <c r="A89" s="8" t="s">
        <v>184</v>
      </c>
      <c r="B89" s="6">
        <v>0</v>
      </c>
      <c r="C89" s="6">
        <v>0</v>
      </c>
      <c r="D89" s="9" t="s">
        <v>398</v>
      </c>
      <c r="E89" s="6">
        <v>17646.240000000002</v>
      </c>
      <c r="F89" s="6">
        <v>0</v>
      </c>
    </row>
    <row r="90" spans="1:6">
      <c r="A90" s="8" t="s">
        <v>185</v>
      </c>
      <c r="B90" s="6">
        <v>0</v>
      </c>
      <c r="C90" s="6">
        <v>0</v>
      </c>
      <c r="D90" s="9" t="s">
        <v>399</v>
      </c>
      <c r="E90" s="6">
        <v>71772.179999999993</v>
      </c>
      <c r="F90" s="6">
        <v>0</v>
      </c>
    </row>
    <row r="91" spans="1:6">
      <c r="A91" s="8" t="s">
        <v>186</v>
      </c>
      <c r="B91" s="6">
        <v>5000</v>
      </c>
      <c r="C91" s="6">
        <v>0</v>
      </c>
      <c r="D91" s="9" t="s">
        <v>400</v>
      </c>
      <c r="E91" s="6">
        <v>9154.56</v>
      </c>
      <c r="F91" s="6">
        <v>0</v>
      </c>
    </row>
    <row r="92" spans="1:6">
      <c r="A92" s="9" t="s">
        <v>187</v>
      </c>
      <c r="B92" s="6">
        <v>5000</v>
      </c>
      <c r="C92" s="6">
        <v>0</v>
      </c>
      <c r="D92" s="9" t="s">
        <v>401</v>
      </c>
      <c r="E92" s="6">
        <v>75759.5</v>
      </c>
      <c r="F92" s="6">
        <v>0</v>
      </c>
    </row>
    <row r="93" spans="1:6">
      <c r="A93" s="8" t="s">
        <v>188</v>
      </c>
      <c r="B93" s="6">
        <v>0</v>
      </c>
      <c r="C93" s="6">
        <v>0</v>
      </c>
      <c r="D93" s="9" t="s">
        <v>402</v>
      </c>
      <c r="E93" s="6">
        <v>62300.18</v>
      </c>
      <c r="F93" s="6">
        <v>0</v>
      </c>
    </row>
    <row r="94" spans="1:6">
      <c r="A94" s="7" t="s">
        <v>189</v>
      </c>
      <c r="B94" s="6">
        <v>0</v>
      </c>
      <c r="C94" s="6">
        <v>0</v>
      </c>
      <c r="D94" s="9" t="s">
        <v>403</v>
      </c>
      <c r="E94" s="6">
        <v>46384.160000000003</v>
      </c>
      <c r="F94" s="6">
        <v>0</v>
      </c>
    </row>
    <row r="95" spans="1:6">
      <c r="A95" s="7" t="s">
        <v>5</v>
      </c>
      <c r="B95" s="6">
        <v>0</v>
      </c>
      <c r="C95" s="6">
        <v>0</v>
      </c>
      <c r="D95" s="9" t="s">
        <v>404</v>
      </c>
      <c r="E95" s="6">
        <v>42620.61</v>
      </c>
      <c r="F95" s="6">
        <v>0</v>
      </c>
    </row>
    <row r="96" spans="1:6">
      <c r="A96" s="4" t="s">
        <v>190</v>
      </c>
      <c r="B96" s="6">
        <v>3777392.03</v>
      </c>
      <c r="C96" s="6">
        <v>0</v>
      </c>
      <c r="D96" s="9" t="s">
        <v>405</v>
      </c>
      <c r="E96" s="6">
        <v>26130.91</v>
      </c>
      <c r="F96" s="6">
        <v>0</v>
      </c>
    </row>
    <row r="97" spans="1:6">
      <c r="A97" s="7" t="s">
        <v>191</v>
      </c>
      <c r="B97" s="6">
        <v>0</v>
      </c>
      <c r="C97" s="6">
        <v>0</v>
      </c>
      <c r="D97" s="9" t="s">
        <v>406</v>
      </c>
      <c r="E97" s="6">
        <v>37554.1</v>
      </c>
      <c r="F97" s="6">
        <v>0</v>
      </c>
    </row>
    <row r="98" spans="1:6">
      <c r="A98" s="7" t="s">
        <v>192</v>
      </c>
      <c r="B98" s="6">
        <v>230587.14</v>
      </c>
      <c r="C98" s="6">
        <v>0</v>
      </c>
      <c r="D98" s="9" t="s">
        <v>407</v>
      </c>
      <c r="E98" s="6">
        <v>66059.55</v>
      </c>
      <c r="F98" s="6">
        <v>0</v>
      </c>
    </row>
    <row r="99" spans="1:6">
      <c r="A99" s="8" t="s">
        <v>193</v>
      </c>
      <c r="B99" s="6">
        <v>117281</v>
      </c>
      <c r="C99" s="6">
        <v>0</v>
      </c>
      <c r="D99" s="9" t="s">
        <v>408</v>
      </c>
      <c r="E99" s="6">
        <v>142911.89000000001</v>
      </c>
      <c r="F99" s="6">
        <v>0</v>
      </c>
    </row>
    <row r="100" spans="1:6">
      <c r="A100" s="9" t="s">
        <v>194</v>
      </c>
      <c r="B100" s="6">
        <v>106081</v>
      </c>
      <c r="C100" s="6">
        <v>0</v>
      </c>
      <c r="D100" s="9" t="s">
        <v>409</v>
      </c>
      <c r="E100" s="6">
        <v>0</v>
      </c>
      <c r="F100" s="6">
        <v>0</v>
      </c>
    </row>
    <row r="101" spans="1:6">
      <c r="A101" s="9" t="s">
        <v>195</v>
      </c>
      <c r="B101" s="6">
        <v>11200</v>
      </c>
      <c r="C101" s="6">
        <v>0</v>
      </c>
      <c r="D101" s="8" t="s">
        <v>410</v>
      </c>
      <c r="E101" s="6">
        <v>0</v>
      </c>
      <c r="F101" s="6">
        <v>0</v>
      </c>
    </row>
    <row r="102" spans="1:6">
      <c r="A102" s="8" t="s">
        <v>196</v>
      </c>
      <c r="B102" s="6">
        <v>0</v>
      </c>
      <c r="C102" s="6">
        <v>0</v>
      </c>
      <c r="D102" s="8" t="s">
        <v>411</v>
      </c>
      <c r="E102" s="6">
        <v>0</v>
      </c>
      <c r="F102" s="6">
        <v>0</v>
      </c>
    </row>
    <row r="103" spans="1:6" ht="27">
      <c r="A103" s="8" t="s">
        <v>197</v>
      </c>
      <c r="B103" s="6">
        <v>0</v>
      </c>
      <c r="C103" s="6">
        <v>0</v>
      </c>
      <c r="D103" s="8" t="s">
        <v>412</v>
      </c>
      <c r="E103" s="6">
        <v>274232.59000000003</v>
      </c>
      <c r="F103" s="6">
        <v>0</v>
      </c>
    </row>
    <row r="104" spans="1:6">
      <c r="A104" s="9" t="s">
        <v>198</v>
      </c>
      <c r="B104" s="6">
        <v>0</v>
      </c>
      <c r="C104" s="6">
        <v>0</v>
      </c>
      <c r="D104" s="9" t="s">
        <v>413</v>
      </c>
      <c r="E104" s="6">
        <v>-187540</v>
      </c>
      <c r="F104" s="6">
        <v>0</v>
      </c>
    </row>
    <row r="105" spans="1:6">
      <c r="A105" s="9" t="s">
        <v>199</v>
      </c>
      <c r="B105" s="6">
        <v>0</v>
      </c>
      <c r="C105" s="6">
        <v>0</v>
      </c>
      <c r="D105" s="9" t="s">
        <v>414</v>
      </c>
      <c r="E105" s="6">
        <v>141665</v>
      </c>
      <c r="F105" s="6">
        <v>0</v>
      </c>
    </row>
    <row r="106" spans="1:6">
      <c r="A106" s="8" t="s">
        <v>200</v>
      </c>
      <c r="B106" s="6">
        <v>0</v>
      </c>
      <c r="C106" s="6">
        <v>0</v>
      </c>
      <c r="D106" s="9" t="s">
        <v>415</v>
      </c>
      <c r="E106" s="6">
        <v>233375</v>
      </c>
      <c r="F106" s="6">
        <v>0</v>
      </c>
    </row>
    <row r="107" spans="1:6">
      <c r="A107" s="9" t="s">
        <v>198</v>
      </c>
      <c r="B107" s="6">
        <v>0</v>
      </c>
      <c r="C107" s="6">
        <v>0</v>
      </c>
      <c r="D107" s="9" t="s">
        <v>416</v>
      </c>
      <c r="E107" s="6">
        <v>15457.39</v>
      </c>
      <c r="F107" s="6">
        <v>0</v>
      </c>
    </row>
    <row r="108" spans="1:6">
      <c r="A108" s="9" t="s">
        <v>199</v>
      </c>
      <c r="B108" s="6">
        <v>0</v>
      </c>
      <c r="C108" s="6">
        <v>0</v>
      </c>
      <c r="D108" s="9" t="s">
        <v>417</v>
      </c>
      <c r="E108" s="6">
        <v>62807.35</v>
      </c>
      <c r="F108" s="6">
        <v>0</v>
      </c>
    </row>
    <row r="109" spans="1:6">
      <c r="A109" s="8" t="s">
        <v>201</v>
      </c>
      <c r="B109" s="6">
        <v>0</v>
      </c>
      <c r="C109" s="6">
        <v>0</v>
      </c>
      <c r="D109" s="9" t="s">
        <v>418</v>
      </c>
      <c r="E109" s="6">
        <v>3782.19</v>
      </c>
      <c r="F109" s="6">
        <v>0</v>
      </c>
    </row>
    <row r="110" spans="1:6">
      <c r="A110" s="8" t="s">
        <v>202</v>
      </c>
      <c r="B110" s="6">
        <v>113306.14</v>
      </c>
      <c r="C110" s="6">
        <v>0</v>
      </c>
      <c r="D110" s="9" t="s">
        <v>419</v>
      </c>
      <c r="E110" s="6">
        <v>4685.66</v>
      </c>
      <c r="F110" s="6">
        <v>0</v>
      </c>
    </row>
    <row r="111" spans="1:6" ht="27">
      <c r="A111" s="9" t="s">
        <v>203</v>
      </c>
      <c r="B111" s="6">
        <v>0</v>
      </c>
      <c r="C111" s="6">
        <v>0</v>
      </c>
      <c r="D111" s="7" t="s">
        <v>420</v>
      </c>
      <c r="E111" s="6">
        <v>0</v>
      </c>
      <c r="F111" s="6">
        <v>0</v>
      </c>
    </row>
    <row r="112" spans="1:6">
      <c r="A112" s="9" t="s">
        <v>204</v>
      </c>
      <c r="B112" s="6">
        <v>0</v>
      </c>
      <c r="C112" s="6">
        <v>0</v>
      </c>
      <c r="D112" s="7" t="s">
        <v>421</v>
      </c>
      <c r="E112" s="6">
        <v>0</v>
      </c>
      <c r="F112" s="6">
        <v>0</v>
      </c>
    </row>
    <row r="113" spans="1:6">
      <c r="A113" s="9" t="s">
        <v>205</v>
      </c>
      <c r="B113" s="6">
        <v>0</v>
      </c>
      <c r="C113" s="6">
        <v>0</v>
      </c>
      <c r="D113" s="7" t="s">
        <v>422</v>
      </c>
      <c r="E113" s="6">
        <v>0</v>
      </c>
      <c r="F113" s="6">
        <v>0</v>
      </c>
    </row>
    <row r="114" spans="1:6">
      <c r="A114" s="9" t="s">
        <v>206</v>
      </c>
      <c r="B114" s="6">
        <v>22259</v>
      </c>
      <c r="C114" s="6">
        <v>0</v>
      </c>
      <c r="D114" s="7" t="s">
        <v>15</v>
      </c>
      <c r="E114" s="6">
        <v>0</v>
      </c>
      <c r="F114" s="6">
        <v>0</v>
      </c>
    </row>
    <row r="115" spans="1:6">
      <c r="A115" s="9" t="s">
        <v>207</v>
      </c>
      <c r="B115" s="6">
        <v>400</v>
      </c>
      <c r="C115" s="6">
        <v>0</v>
      </c>
      <c r="D115" s="7" t="s">
        <v>423</v>
      </c>
      <c r="E115" s="6">
        <v>0</v>
      </c>
      <c r="F115" s="6">
        <v>0</v>
      </c>
    </row>
    <row r="116" spans="1:6">
      <c r="A116" s="9" t="s">
        <v>208</v>
      </c>
      <c r="B116" s="6">
        <v>36797.96</v>
      </c>
      <c r="C116" s="6">
        <v>0</v>
      </c>
      <c r="D116" s="4" t="s">
        <v>16</v>
      </c>
      <c r="E116" s="6">
        <v>2120592.9</v>
      </c>
      <c r="F116" s="6">
        <v>0</v>
      </c>
    </row>
    <row r="117" spans="1:6" ht="27">
      <c r="A117" s="9" t="s">
        <v>209</v>
      </c>
      <c r="B117" s="6">
        <v>48899.77</v>
      </c>
      <c r="C117" s="6">
        <v>0</v>
      </c>
      <c r="D117" s="7" t="s">
        <v>424</v>
      </c>
      <c r="E117" s="6">
        <v>0</v>
      </c>
      <c r="F117" s="6">
        <v>0</v>
      </c>
    </row>
    <row r="118" spans="1:6">
      <c r="A118" s="9" t="s">
        <v>210</v>
      </c>
      <c r="B118" s="6">
        <v>4949.41</v>
      </c>
      <c r="C118" s="6">
        <v>0</v>
      </c>
      <c r="D118" s="7" t="s">
        <v>425</v>
      </c>
      <c r="E118" s="6">
        <v>-18105.72</v>
      </c>
      <c r="F118" s="6">
        <v>0</v>
      </c>
    </row>
    <row r="119" spans="1:6">
      <c r="A119" s="7" t="s">
        <v>211</v>
      </c>
      <c r="B119" s="6">
        <v>2674667.13</v>
      </c>
      <c r="C119" s="6">
        <v>0</v>
      </c>
      <c r="D119" s="8" t="s">
        <v>426</v>
      </c>
      <c r="E119" s="6">
        <v>-18105.72</v>
      </c>
      <c r="F119" s="6">
        <v>0</v>
      </c>
    </row>
    <row r="120" spans="1:6" ht="27">
      <c r="A120" s="8" t="s">
        <v>212</v>
      </c>
      <c r="B120" s="6">
        <v>1651876.63</v>
      </c>
      <c r="C120" s="6">
        <v>0</v>
      </c>
      <c r="D120" s="7" t="s">
        <v>427</v>
      </c>
      <c r="E120" s="6">
        <v>1542695.81</v>
      </c>
      <c r="F120" s="6">
        <v>0</v>
      </c>
    </row>
    <row r="121" spans="1:6">
      <c r="A121" s="9" t="s">
        <v>213</v>
      </c>
      <c r="B121" s="6">
        <v>23591</v>
      </c>
      <c r="C121" s="6">
        <v>0</v>
      </c>
      <c r="D121" s="8" t="s">
        <v>428</v>
      </c>
      <c r="E121" s="6">
        <v>0</v>
      </c>
      <c r="F121" s="6">
        <v>0</v>
      </c>
    </row>
    <row r="122" spans="1:6">
      <c r="A122" s="9" t="s">
        <v>214</v>
      </c>
      <c r="B122" s="6">
        <v>6315.86</v>
      </c>
      <c r="C122" s="6">
        <v>0</v>
      </c>
      <c r="D122" s="8" t="s">
        <v>429</v>
      </c>
      <c r="E122" s="6">
        <v>920770.55</v>
      </c>
      <c r="F122" s="6">
        <v>0</v>
      </c>
    </row>
    <row r="123" spans="1:6">
      <c r="A123" s="9" t="s">
        <v>215</v>
      </c>
      <c r="B123" s="6">
        <v>1214339</v>
      </c>
      <c r="C123" s="6">
        <v>0</v>
      </c>
      <c r="D123" s="9" t="s">
        <v>430</v>
      </c>
      <c r="E123" s="6">
        <v>-9465</v>
      </c>
      <c r="F123" s="6">
        <v>0</v>
      </c>
    </row>
    <row r="124" spans="1:6">
      <c r="A124" s="9" t="s">
        <v>216</v>
      </c>
      <c r="B124" s="6">
        <v>0</v>
      </c>
      <c r="C124" s="6">
        <v>0</v>
      </c>
      <c r="D124" s="9" t="s">
        <v>431</v>
      </c>
      <c r="E124" s="6">
        <v>24894.95</v>
      </c>
      <c r="F124" s="6">
        <v>0</v>
      </c>
    </row>
    <row r="125" spans="1:6">
      <c r="A125" s="9" t="s">
        <v>217</v>
      </c>
      <c r="B125" s="6">
        <v>0</v>
      </c>
      <c r="C125" s="6">
        <v>0</v>
      </c>
      <c r="D125" s="9" t="s">
        <v>432</v>
      </c>
      <c r="E125" s="6">
        <v>279.95</v>
      </c>
      <c r="F125" s="6">
        <v>0</v>
      </c>
    </row>
    <row r="126" spans="1:6">
      <c r="A126" s="9" t="s">
        <v>218</v>
      </c>
      <c r="B126" s="6">
        <v>0</v>
      </c>
      <c r="C126" s="6">
        <v>0</v>
      </c>
      <c r="D126" s="9" t="s">
        <v>433</v>
      </c>
      <c r="E126" s="6">
        <v>0</v>
      </c>
      <c r="F126" s="6">
        <v>0</v>
      </c>
    </row>
    <row r="127" spans="1:6">
      <c r="A127" s="9" t="s">
        <v>219</v>
      </c>
      <c r="B127" s="6">
        <v>9550.89</v>
      </c>
      <c r="C127" s="6">
        <v>0</v>
      </c>
      <c r="D127" s="9" t="s">
        <v>434</v>
      </c>
      <c r="E127" s="6">
        <v>21169.07</v>
      </c>
      <c r="F127" s="6">
        <v>0</v>
      </c>
    </row>
    <row r="128" spans="1:6">
      <c r="A128" s="9" t="s">
        <v>220</v>
      </c>
      <c r="B128" s="6">
        <v>62838.17</v>
      </c>
      <c r="C128" s="6">
        <v>0</v>
      </c>
      <c r="D128" s="9" t="s">
        <v>435</v>
      </c>
      <c r="E128" s="6">
        <v>60458.04</v>
      </c>
      <c r="F128" s="6">
        <v>0</v>
      </c>
    </row>
    <row r="129" spans="1:6">
      <c r="A129" s="9" t="s">
        <v>221</v>
      </c>
      <c r="B129" s="6">
        <v>28257.279999999999</v>
      </c>
      <c r="C129" s="6">
        <v>0</v>
      </c>
      <c r="D129" s="9" t="s">
        <v>436</v>
      </c>
      <c r="E129" s="6">
        <v>15204.08</v>
      </c>
      <c r="F129" s="6">
        <v>0</v>
      </c>
    </row>
    <row r="130" spans="1:6">
      <c r="A130" s="9" t="s">
        <v>222</v>
      </c>
      <c r="B130" s="6">
        <v>12034.26</v>
      </c>
      <c r="C130" s="6">
        <v>0</v>
      </c>
      <c r="D130" s="9" t="s">
        <v>437</v>
      </c>
      <c r="E130" s="6">
        <v>12286.5</v>
      </c>
      <c r="F130" s="6">
        <v>0</v>
      </c>
    </row>
    <row r="131" spans="1:6">
      <c r="A131" s="9" t="s">
        <v>223</v>
      </c>
      <c r="B131" s="6">
        <v>29752.639999999999</v>
      </c>
      <c r="C131" s="6">
        <v>0</v>
      </c>
      <c r="D131" s="9" t="s">
        <v>438</v>
      </c>
      <c r="E131" s="6">
        <v>76213.08</v>
      </c>
      <c r="F131" s="6">
        <v>0</v>
      </c>
    </row>
    <row r="132" spans="1:6">
      <c r="A132" s="9" t="s">
        <v>224</v>
      </c>
      <c r="B132" s="6">
        <v>0</v>
      </c>
      <c r="C132" s="6">
        <v>0</v>
      </c>
      <c r="D132" s="9" t="s">
        <v>439</v>
      </c>
      <c r="E132" s="6">
        <v>4668.3599999999997</v>
      </c>
      <c r="F132" s="6">
        <v>0</v>
      </c>
    </row>
    <row r="133" spans="1:6">
      <c r="A133" s="9" t="s">
        <v>225</v>
      </c>
      <c r="B133" s="6">
        <v>0</v>
      </c>
      <c r="C133" s="6">
        <v>0</v>
      </c>
      <c r="D133" s="9" t="s">
        <v>440</v>
      </c>
      <c r="E133" s="6">
        <v>50740.36</v>
      </c>
      <c r="F133" s="6">
        <v>0</v>
      </c>
    </row>
    <row r="134" spans="1:6">
      <c r="A134" s="9" t="s">
        <v>226</v>
      </c>
      <c r="B134" s="6">
        <v>31109.7</v>
      </c>
      <c r="C134" s="6">
        <v>0</v>
      </c>
      <c r="D134" s="9" t="s">
        <v>441</v>
      </c>
      <c r="E134" s="6">
        <v>63042.33</v>
      </c>
      <c r="F134" s="6">
        <v>0</v>
      </c>
    </row>
    <row r="135" spans="1:6">
      <c r="A135" s="9" t="s">
        <v>227</v>
      </c>
      <c r="B135" s="6">
        <v>16464.2</v>
      </c>
      <c r="C135" s="6">
        <v>0</v>
      </c>
      <c r="D135" s="9" t="s">
        <v>442</v>
      </c>
      <c r="E135" s="6">
        <v>2500</v>
      </c>
      <c r="F135" s="6">
        <v>0</v>
      </c>
    </row>
    <row r="136" spans="1:6">
      <c r="A136" s="9" t="s">
        <v>228</v>
      </c>
      <c r="B136" s="6">
        <v>0</v>
      </c>
      <c r="C136" s="6">
        <v>0</v>
      </c>
      <c r="D136" s="9" t="s">
        <v>443</v>
      </c>
      <c r="E136" s="6">
        <v>27321.75</v>
      </c>
      <c r="F136" s="6">
        <v>0</v>
      </c>
    </row>
    <row r="137" spans="1:6">
      <c r="A137" s="9" t="s">
        <v>229</v>
      </c>
      <c r="B137" s="6">
        <v>0</v>
      </c>
      <c r="C137" s="6">
        <v>0</v>
      </c>
      <c r="D137" s="9" t="s">
        <v>444</v>
      </c>
      <c r="E137" s="6">
        <v>11653.43</v>
      </c>
      <c r="F137" s="6">
        <v>0</v>
      </c>
    </row>
    <row r="138" spans="1:6">
      <c r="A138" s="9" t="s">
        <v>230</v>
      </c>
      <c r="B138" s="6">
        <v>5881.63</v>
      </c>
      <c r="C138" s="6">
        <v>0</v>
      </c>
      <c r="D138" s="9" t="s">
        <v>445</v>
      </c>
      <c r="E138" s="6">
        <v>49782.12</v>
      </c>
      <c r="F138" s="6">
        <v>0</v>
      </c>
    </row>
    <row r="139" spans="1:6">
      <c r="A139" s="9" t="s">
        <v>231</v>
      </c>
      <c r="B139" s="6">
        <v>0</v>
      </c>
      <c r="C139" s="6">
        <v>0</v>
      </c>
      <c r="D139" s="9" t="s">
        <v>446</v>
      </c>
      <c r="E139" s="6">
        <v>22984.23</v>
      </c>
      <c r="F139" s="6">
        <v>0</v>
      </c>
    </row>
    <row r="140" spans="1:6">
      <c r="A140" s="9" t="s">
        <v>232</v>
      </c>
      <c r="B140" s="6">
        <v>19791.72</v>
      </c>
      <c r="C140" s="6">
        <v>0</v>
      </c>
      <c r="D140" s="9" t="s">
        <v>447</v>
      </c>
      <c r="E140" s="6">
        <v>92005.43</v>
      </c>
      <c r="F140" s="6">
        <v>0</v>
      </c>
    </row>
    <row r="141" spans="1:6">
      <c r="A141" s="9" t="s">
        <v>233</v>
      </c>
      <c r="B141" s="6">
        <v>96216.14</v>
      </c>
      <c r="C141" s="6">
        <v>0</v>
      </c>
      <c r="D141" s="9" t="s">
        <v>448</v>
      </c>
      <c r="E141" s="6">
        <v>24945.919999999998</v>
      </c>
      <c r="F141" s="6">
        <v>0</v>
      </c>
    </row>
    <row r="142" spans="1:6">
      <c r="A142" s="9" t="s">
        <v>234</v>
      </c>
      <c r="B142" s="6">
        <v>4088.51</v>
      </c>
      <c r="C142" s="6">
        <v>0</v>
      </c>
      <c r="D142" s="9" t="s">
        <v>449</v>
      </c>
      <c r="E142" s="6">
        <v>0</v>
      </c>
      <c r="F142" s="6">
        <v>0</v>
      </c>
    </row>
    <row r="143" spans="1:6">
      <c r="A143" s="9" t="s">
        <v>235</v>
      </c>
      <c r="B143" s="6">
        <v>91046.58</v>
      </c>
      <c r="C143" s="6">
        <v>0</v>
      </c>
      <c r="D143" s="9" t="s">
        <v>450</v>
      </c>
      <c r="E143" s="6">
        <v>200000</v>
      </c>
      <c r="F143" s="6">
        <v>0</v>
      </c>
    </row>
    <row r="144" spans="1:6">
      <c r="A144" s="9" t="s">
        <v>236</v>
      </c>
      <c r="B144" s="6">
        <v>414.64</v>
      </c>
      <c r="C144" s="6">
        <v>0</v>
      </c>
      <c r="D144" s="9" t="s">
        <v>451</v>
      </c>
      <c r="E144" s="6">
        <v>35359.42</v>
      </c>
      <c r="F144" s="6">
        <v>0</v>
      </c>
    </row>
    <row r="145" spans="1:6">
      <c r="A145" s="9" t="s">
        <v>237</v>
      </c>
      <c r="B145" s="6">
        <v>0</v>
      </c>
      <c r="C145" s="6">
        <v>0</v>
      </c>
      <c r="D145" s="9" t="s">
        <v>452</v>
      </c>
      <c r="E145" s="6">
        <v>49300.27</v>
      </c>
      <c r="F145" s="6">
        <v>0</v>
      </c>
    </row>
    <row r="146" spans="1:6">
      <c r="A146" s="9" t="s">
        <v>238</v>
      </c>
      <c r="B146" s="6">
        <v>1626.26</v>
      </c>
      <c r="C146" s="6">
        <v>0</v>
      </c>
      <c r="D146" s="9" t="s">
        <v>453</v>
      </c>
      <c r="E146" s="6">
        <v>59778.5</v>
      </c>
      <c r="F146" s="6">
        <v>0</v>
      </c>
    </row>
    <row r="147" spans="1:6">
      <c r="A147" s="9" t="s">
        <v>239</v>
      </c>
      <c r="B147" s="6">
        <v>0</v>
      </c>
      <c r="C147" s="6">
        <v>0</v>
      </c>
      <c r="D147" s="9" t="s">
        <v>454</v>
      </c>
      <c r="E147" s="6">
        <v>25647.759999999998</v>
      </c>
      <c r="F147" s="6">
        <v>0</v>
      </c>
    </row>
    <row r="148" spans="1:6">
      <c r="A148" s="9" t="s">
        <v>240</v>
      </c>
      <c r="B148" s="6">
        <v>-1441.85</v>
      </c>
      <c r="C148" s="6">
        <v>0</v>
      </c>
      <c r="D148" s="8" t="s">
        <v>455</v>
      </c>
      <c r="E148" s="6">
        <v>0</v>
      </c>
      <c r="F148" s="6">
        <v>0</v>
      </c>
    </row>
    <row r="149" spans="1:6">
      <c r="A149" s="9" t="s">
        <v>241</v>
      </c>
      <c r="B149" s="6">
        <v>4235</v>
      </c>
      <c r="C149" s="6">
        <v>0</v>
      </c>
      <c r="D149" s="8" t="s">
        <v>456</v>
      </c>
      <c r="E149" s="6">
        <v>0</v>
      </c>
      <c r="F149" s="6">
        <v>0</v>
      </c>
    </row>
    <row r="150" spans="1:6" ht="40.5">
      <c r="A150" s="9" t="s">
        <v>242</v>
      </c>
      <c r="B150" s="6">
        <v>-4235</v>
      </c>
      <c r="C150" s="6">
        <v>0</v>
      </c>
      <c r="D150" s="8" t="s">
        <v>457</v>
      </c>
      <c r="E150" s="6">
        <v>621925.26</v>
      </c>
      <c r="F150" s="6">
        <v>0</v>
      </c>
    </row>
    <row r="151" spans="1:6">
      <c r="A151" s="9" t="s">
        <v>6</v>
      </c>
      <c r="B151" s="6">
        <v>0</v>
      </c>
      <c r="C151" s="6">
        <v>0</v>
      </c>
      <c r="D151" s="9" t="s">
        <v>458</v>
      </c>
      <c r="E151" s="6">
        <v>473109.66</v>
      </c>
      <c r="F151" s="6">
        <v>0</v>
      </c>
    </row>
    <row r="152" spans="1:6">
      <c r="A152" s="9" t="s">
        <v>7</v>
      </c>
      <c r="B152" s="6">
        <v>0</v>
      </c>
      <c r="C152" s="6">
        <v>0</v>
      </c>
      <c r="D152" s="9" t="s">
        <v>459</v>
      </c>
      <c r="E152" s="6">
        <v>3269.36</v>
      </c>
      <c r="F152" s="6">
        <v>0</v>
      </c>
    </row>
    <row r="153" spans="1:6">
      <c r="A153" s="8" t="s">
        <v>243</v>
      </c>
      <c r="B153" s="6">
        <v>954787.69</v>
      </c>
      <c r="C153" s="6">
        <v>0</v>
      </c>
      <c r="D153" s="9" t="s">
        <v>460</v>
      </c>
      <c r="E153" s="6">
        <v>1218.08</v>
      </c>
      <c r="F153" s="6">
        <v>0</v>
      </c>
    </row>
    <row r="154" spans="1:6">
      <c r="A154" s="9" t="s">
        <v>244</v>
      </c>
      <c r="B154" s="6">
        <v>0</v>
      </c>
      <c r="C154" s="6">
        <v>0</v>
      </c>
      <c r="D154" s="9" t="s">
        <v>461</v>
      </c>
      <c r="E154" s="6">
        <v>853.63</v>
      </c>
      <c r="F154" s="6">
        <v>0</v>
      </c>
    </row>
    <row r="155" spans="1:6">
      <c r="A155" s="9" t="s">
        <v>245</v>
      </c>
      <c r="B155" s="6">
        <v>0</v>
      </c>
      <c r="C155" s="6">
        <v>0</v>
      </c>
      <c r="D155" s="9" t="s">
        <v>462</v>
      </c>
      <c r="E155" s="6">
        <v>526.84</v>
      </c>
      <c r="F155" s="6">
        <v>0</v>
      </c>
    </row>
    <row r="156" spans="1:6">
      <c r="A156" s="9" t="s">
        <v>246</v>
      </c>
      <c r="B156" s="6">
        <v>0</v>
      </c>
      <c r="C156" s="6">
        <v>0</v>
      </c>
      <c r="D156" s="9" t="s">
        <v>463</v>
      </c>
      <c r="E156" s="6">
        <v>16625</v>
      </c>
      <c r="F156" s="6">
        <v>0</v>
      </c>
    </row>
    <row r="157" spans="1:6">
      <c r="A157" s="9" t="s">
        <v>247</v>
      </c>
      <c r="B157" s="6">
        <v>14578.74</v>
      </c>
      <c r="C157" s="6">
        <v>0</v>
      </c>
      <c r="D157" s="9" t="s">
        <v>464</v>
      </c>
      <c r="E157" s="6">
        <v>8636.6</v>
      </c>
      <c r="F157" s="6">
        <v>0</v>
      </c>
    </row>
    <row r="158" spans="1:6">
      <c r="A158" s="9" t="s">
        <v>248</v>
      </c>
      <c r="B158" s="6">
        <v>493203.95</v>
      </c>
      <c r="C158" s="6">
        <v>0</v>
      </c>
      <c r="D158" s="9" t="s">
        <v>465</v>
      </c>
      <c r="E158" s="6">
        <v>3013.36</v>
      </c>
      <c r="F158" s="6">
        <v>0</v>
      </c>
    </row>
    <row r="159" spans="1:6">
      <c r="A159" s="9" t="s">
        <v>249</v>
      </c>
      <c r="B159" s="6">
        <v>447005</v>
      </c>
      <c r="C159" s="6">
        <v>0</v>
      </c>
      <c r="D159" s="9" t="s">
        <v>466</v>
      </c>
      <c r="E159" s="6">
        <v>2651</v>
      </c>
      <c r="F159" s="6">
        <v>0</v>
      </c>
    </row>
    <row r="160" spans="1:6">
      <c r="A160" s="8" t="s">
        <v>250</v>
      </c>
      <c r="B160" s="6">
        <v>2859.65</v>
      </c>
      <c r="C160" s="6">
        <v>0</v>
      </c>
      <c r="D160" s="9" t="s">
        <v>467</v>
      </c>
      <c r="E160" s="6">
        <v>-16731</v>
      </c>
      <c r="F160" s="6">
        <v>0</v>
      </c>
    </row>
    <row r="161" spans="1:6">
      <c r="A161" s="9" t="s">
        <v>251</v>
      </c>
      <c r="B161" s="6">
        <v>59.85</v>
      </c>
      <c r="C161" s="6">
        <v>0</v>
      </c>
      <c r="D161" s="9" t="s">
        <v>468</v>
      </c>
      <c r="E161" s="6">
        <v>65326</v>
      </c>
      <c r="F161" s="6">
        <v>0</v>
      </c>
    </row>
    <row r="162" spans="1:6">
      <c r="A162" s="9" t="s">
        <v>252</v>
      </c>
      <c r="B162" s="6">
        <v>0</v>
      </c>
      <c r="C162" s="6">
        <v>0</v>
      </c>
      <c r="D162" s="9" t="s">
        <v>469</v>
      </c>
      <c r="E162" s="6">
        <v>550.12</v>
      </c>
      <c r="F162" s="6">
        <v>0</v>
      </c>
    </row>
    <row r="163" spans="1:6">
      <c r="A163" s="9" t="s">
        <v>253</v>
      </c>
      <c r="B163" s="6">
        <v>2799.8</v>
      </c>
      <c r="C163" s="6">
        <v>0</v>
      </c>
      <c r="D163" s="9" t="s">
        <v>470</v>
      </c>
      <c r="E163" s="6">
        <v>68.760000000000005</v>
      </c>
      <c r="F163" s="6">
        <v>0</v>
      </c>
    </row>
    <row r="164" spans="1:6">
      <c r="A164" s="8" t="s">
        <v>254</v>
      </c>
      <c r="B164" s="6">
        <v>0</v>
      </c>
      <c r="C164" s="6">
        <v>0</v>
      </c>
      <c r="D164" s="9" t="s">
        <v>471</v>
      </c>
      <c r="E164" s="6">
        <v>239.19</v>
      </c>
      <c r="F164" s="6">
        <v>0</v>
      </c>
    </row>
    <row r="165" spans="1:6">
      <c r="A165" s="8" t="s">
        <v>255</v>
      </c>
      <c r="B165" s="6">
        <v>27706.45</v>
      </c>
      <c r="C165" s="6">
        <v>0</v>
      </c>
      <c r="D165" s="9" t="s">
        <v>472</v>
      </c>
      <c r="E165" s="6">
        <v>137.53</v>
      </c>
      <c r="F165" s="6">
        <v>0</v>
      </c>
    </row>
    <row r="166" spans="1:6">
      <c r="A166" s="9" t="s">
        <v>256</v>
      </c>
      <c r="B166" s="6">
        <v>27706.45</v>
      </c>
      <c r="C166" s="6">
        <v>0</v>
      </c>
      <c r="D166" s="9" t="s">
        <v>473</v>
      </c>
      <c r="E166" s="6">
        <v>270.37</v>
      </c>
      <c r="F166" s="6">
        <v>0</v>
      </c>
    </row>
    <row r="167" spans="1:6">
      <c r="A167" s="8" t="s">
        <v>257</v>
      </c>
      <c r="B167" s="6">
        <v>37436.71</v>
      </c>
      <c r="C167" s="6">
        <v>0</v>
      </c>
      <c r="D167" s="9" t="s">
        <v>474</v>
      </c>
      <c r="E167" s="6">
        <v>451.35</v>
      </c>
      <c r="F167" s="6">
        <v>0</v>
      </c>
    </row>
    <row r="168" spans="1:6">
      <c r="A168" s="9" t="s">
        <v>258</v>
      </c>
      <c r="B168" s="6">
        <v>5848.4</v>
      </c>
      <c r="C168" s="6">
        <v>0</v>
      </c>
      <c r="D168" s="9" t="s">
        <v>475</v>
      </c>
      <c r="E168" s="6">
        <v>62764.51</v>
      </c>
      <c r="F168" s="6">
        <v>0</v>
      </c>
    </row>
    <row r="169" spans="1:6">
      <c r="A169" s="9" t="s">
        <v>259</v>
      </c>
      <c r="B169" s="6">
        <v>10401</v>
      </c>
      <c r="C169" s="6">
        <v>0</v>
      </c>
      <c r="D169" s="9" t="s">
        <v>476</v>
      </c>
      <c r="E169" s="6">
        <v>0</v>
      </c>
      <c r="F169" s="6">
        <v>0</v>
      </c>
    </row>
    <row r="170" spans="1:6">
      <c r="A170" s="9" t="s">
        <v>260</v>
      </c>
      <c r="B170" s="6">
        <v>0</v>
      </c>
      <c r="C170" s="6">
        <v>0</v>
      </c>
      <c r="D170" s="9" t="s">
        <v>477</v>
      </c>
      <c r="E170" s="6">
        <v>-363.19</v>
      </c>
      <c r="F170" s="6">
        <v>0</v>
      </c>
    </row>
    <row r="171" spans="1:6">
      <c r="A171" s="9" t="s">
        <v>261</v>
      </c>
      <c r="B171" s="6">
        <v>0</v>
      </c>
      <c r="C171" s="6">
        <v>0</v>
      </c>
      <c r="D171" s="9" t="s">
        <v>478</v>
      </c>
      <c r="E171" s="6">
        <v>0</v>
      </c>
      <c r="F171" s="6">
        <v>0</v>
      </c>
    </row>
    <row r="172" spans="1:6" ht="27">
      <c r="A172" s="9" t="s">
        <v>262</v>
      </c>
      <c r="B172" s="6">
        <v>0</v>
      </c>
      <c r="C172" s="6">
        <v>0</v>
      </c>
      <c r="D172" s="7" t="s">
        <v>479</v>
      </c>
      <c r="E172" s="6">
        <v>0</v>
      </c>
      <c r="F172" s="6">
        <v>0</v>
      </c>
    </row>
    <row r="173" spans="1:6">
      <c r="A173" s="9" t="s">
        <v>263</v>
      </c>
      <c r="B173" s="6">
        <v>-23590.6</v>
      </c>
      <c r="C173" s="6">
        <v>0</v>
      </c>
      <c r="D173" s="8" t="s">
        <v>480</v>
      </c>
      <c r="E173" s="6">
        <v>2838</v>
      </c>
      <c r="F173" s="6">
        <v>0</v>
      </c>
    </row>
    <row r="174" spans="1:6">
      <c r="A174" s="9" t="s">
        <v>264</v>
      </c>
      <c r="B174" s="6">
        <v>0</v>
      </c>
      <c r="C174" s="6">
        <v>0</v>
      </c>
      <c r="D174" s="7" t="s">
        <v>17</v>
      </c>
      <c r="E174" s="6">
        <v>596002.81000000006</v>
      </c>
      <c r="F174" s="6">
        <v>0</v>
      </c>
    </row>
    <row r="175" spans="1:6">
      <c r="A175" s="9" t="s">
        <v>265</v>
      </c>
      <c r="B175" s="6">
        <v>0</v>
      </c>
      <c r="C175" s="6">
        <v>0</v>
      </c>
      <c r="D175" s="8" t="s">
        <v>481</v>
      </c>
      <c r="E175" s="6">
        <v>36776</v>
      </c>
      <c r="F175" s="6">
        <v>0</v>
      </c>
    </row>
    <row r="176" spans="1:6">
      <c r="A176" s="9" t="s">
        <v>266</v>
      </c>
      <c r="B176" s="6">
        <v>44777.91</v>
      </c>
      <c r="C176" s="6">
        <v>0</v>
      </c>
      <c r="D176" s="9" t="s">
        <v>482</v>
      </c>
      <c r="E176" s="6">
        <v>36776</v>
      </c>
      <c r="F176" s="6">
        <v>0</v>
      </c>
    </row>
    <row r="177" spans="1:6">
      <c r="A177" s="8" t="s">
        <v>267</v>
      </c>
      <c r="B177" s="6">
        <v>0</v>
      </c>
      <c r="C177" s="6">
        <v>0</v>
      </c>
      <c r="D177" s="9" t="s">
        <v>483</v>
      </c>
      <c r="E177" s="6">
        <v>0</v>
      </c>
      <c r="F177" s="6">
        <v>0</v>
      </c>
    </row>
    <row r="178" spans="1:6">
      <c r="A178" s="7" t="s">
        <v>268</v>
      </c>
      <c r="B178" s="6">
        <v>596233.22</v>
      </c>
      <c r="C178" s="6">
        <v>0</v>
      </c>
      <c r="D178" s="9" t="s">
        <v>18</v>
      </c>
      <c r="E178" s="6">
        <v>0</v>
      </c>
      <c r="F178" s="6">
        <v>0</v>
      </c>
    </row>
    <row r="179" spans="1:6">
      <c r="A179" s="8" t="s">
        <v>269</v>
      </c>
      <c r="B179" s="6">
        <v>0</v>
      </c>
      <c r="C179" s="6">
        <v>0</v>
      </c>
      <c r="D179" s="9" t="s">
        <v>19</v>
      </c>
      <c r="E179" s="6">
        <v>0</v>
      </c>
      <c r="F179" s="6">
        <v>0</v>
      </c>
    </row>
    <row r="180" spans="1:6">
      <c r="A180" s="8" t="s">
        <v>270</v>
      </c>
      <c r="B180" s="6">
        <v>32533.27</v>
      </c>
      <c r="C180" s="6">
        <v>0</v>
      </c>
      <c r="D180" s="8" t="s">
        <v>484</v>
      </c>
      <c r="E180" s="6">
        <v>45990</v>
      </c>
      <c r="F180" s="6">
        <v>0</v>
      </c>
    </row>
    <row r="181" spans="1:6">
      <c r="A181" s="9" t="s">
        <v>271</v>
      </c>
      <c r="B181" s="6">
        <v>5685</v>
      </c>
      <c r="C181" s="6">
        <v>0</v>
      </c>
      <c r="D181" s="9" t="s">
        <v>485</v>
      </c>
      <c r="E181" s="6">
        <v>45990</v>
      </c>
      <c r="F181" s="6">
        <v>0</v>
      </c>
    </row>
    <row r="182" spans="1:6">
      <c r="A182" s="9" t="s">
        <v>272</v>
      </c>
      <c r="B182" s="6">
        <v>0</v>
      </c>
      <c r="C182" s="6">
        <v>0</v>
      </c>
      <c r="D182" s="8" t="s">
        <v>486</v>
      </c>
      <c r="E182" s="6">
        <v>259812.83</v>
      </c>
      <c r="F182" s="6">
        <v>0</v>
      </c>
    </row>
    <row r="183" spans="1:6">
      <c r="A183" s="9" t="s">
        <v>273</v>
      </c>
      <c r="B183" s="6">
        <v>4773.1499999999996</v>
      </c>
      <c r="C183" s="6">
        <v>0</v>
      </c>
      <c r="D183" s="9" t="s">
        <v>487</v>
      </c>
      <c r="E183" s="6">
        <v>2890</v>
      </c>
      <c r="F183" s="6">
        <v>0</v>
      </c>
    </row>
    <row r="184" spans="1:6">
      <c r="A184" s="9" t="s">
        <v>274</v>
      </c>
      <c r="B184" s="6">
        <v>22075.119999999999</v>
      </c>
      <c r="C184" s="6">
        <v>0</v>
      </c>
      <c r="D184" s="9" t="s">
        <v>488</v>
      </c>
      <c r="E184" s="6">
        <v>0</v>
      </c>
      <c r="F184" s="6">
        <v>0</v>
      </c>
    </row>
    <row r="185" spans="1:6">
      <c r="A185" s="8" t="s">
        <v>275</v>
      </c>
      <c r="B185" s="6">
        <v>0</v>
      </c>
      <c r="C185" s="6">
        <v>0</v>
      </c>
      <c r="D185" s="9" t="s">
        <v>489</v>
      </c>
      <c r="E185" s="6">
        <v>0</v>
      </c>
      <c r="F185" s="6">
        <v>0</v>
      </c>
    </row>
    <row r="186" spans="1:6">
      <c r="A186" s="8" t="s">
        <v>177</v>
      </c>
      <c r="B186" s="6">
        <v>0</v>
      </c>
      <c r="C186" s="6">
        <v>0</v>
      </c>
      <c r="D186" s="9" t="s">
        <v>490</v>
      </c>
      <c r="E186" s="6">
        <v>0</v>
      </c>
      <c r="F186" s="6">
        <v>0</v>
      </c>
    </row>
    <row r="187" spans="1:6">
      <c r="A187" s="8" t="s">
        <v>276</v>
      </c>
      <c r="B187" s="6">
        <v>563699.94999999995</v>
      </c>
      <c r="C187" s="6">
        <v>0</v>
      </c>
      <c r="D187" s="9" t="s">
        <v>491</v>
      </c>
      <c r="E187" s="6">
        <v>2809.99</v>
      </c>
      <c r="F187" s="6">
        <v>0</v>
      </c>
    </row>
    <row r="188" spans="1:6">
      <c r="A188" s="9" t="s">
        <v>277</v>
      </c>
      <c r="B188" s="6">
        <v>101.13</v>
      </c>
      <c r="C188" s="6">
        <v>0</v>
      </c>
      <c r="D188" s="9" t="s">
        <v>492</v>
      </c>
      <c r="E188" s="6">
        <v>0</v>
      </c>
      <c r="F188" s="6">
        <v>0</v>
      </c>
    </row>
    <row r="189" spans="1:6">
      <c r="A189" s="9" t="s">
        <v>278</v>
      </c>
      <c r="B189" s="6">
        <v>76041.38</v>
      </c>
      <c r="C189" s="6">
        <v>0</v>
      </c>
      <c r="D189" s="9" t="s">
        <v>493</v>
      </c>
      <c r="E189" s="6">
        <v>0</v>
      </c>
      <c r="F189" s="6">
        <v>0</v>
      </c>
    </row>
    <row r="190" spans="1:6">
      <c r="A190" s="9" t="s">
        <v>279</v>
      </c>
      <c r="B190" s="6">
        <v>36165.9</v>
      </c>
      <c r="C190" s="6">
        <v>0</v>
      </c>
      <c r="D190" s="9" t="s">
        <v>494</v>
      </c>
      <c r="E190" s="6">
        <v>0</v>
      </c>
      <c r="F190" s="6">
        <v>0</v>
      </c>
    </row>
    <row r="191" spans="1:6">
      <c r="A191" s="9" t="s">
        <v>280</v>
      </c>
      <c r="B191" s="6">
        <v>68579.58</v>
      </c>
      <c r="C191" s="6">
        <v>0</v>
      </c>
      <c r="D191" s="9" t="s">
        <v>495</v>
      </c>
      <c r="E191" s="6">
        <v>0</v>
      </c>
      <c r="F191" s="6">
        <v>0</v>
      </c>
    </row>
    <row r="192" spans="1:6">
      <c r="A192" s="9" t="s">
        <v>281</v>
      </c>
      <c r="B192" s="6">
        <v>385649.96</v>
      </c>
      <c r="C192" s="6">
        <v>0</v>
      </c>
      <c r="D192" s="9" t="s">
        <v>496</v>
      </c>
      <c r="E192" s="6">
        <v>0</v>
      </c>
      <c r="F192" s="6">
        <v>0</v>
      </c>
    </row>
    <row r="193" spans="1:6">
      <c r="A193" s="8" t="s">
        <v>179</v>
      </c>
      <c r="B193" s="6">
        <v>0</v>
      </c>
      <c r="C193" s="6">
        <v>0</v>
      </c>
      <c r="D193" s="9" t="s">
        <v>497</v>
      </c>
      <c r="E193" s="6">
        <v>57099.16</v>
      </c>
      <c r="F193" s="6">
        <v>0</v>
      </c>
    </row>
    <row r="194" spans="1:6">
      <c r="A194" s="7" t="s">
        <v>8</v>
      </c>
      <c r="B194" s="6">
        <v>73491.009999999995</v>
      </c>
      <c r="C194" s="6">
        <v>0</v>
      </c>
      <c r="D194" s="9" t="s">
        <v>498</v>
      </c>
      <c r="E194" s="6">
        <v>0</v>
      </c>
      <c r="F194" s="6">
        <v>0</v>
      </c>
    </row>
    <row r="195" spans="1:6">
      <c r="A195" s="8" t="s">
        <v>282</v>
      </c>
      <c r="B195" s="6">
        <v>0</v>
      </c>
      <c r="C195" s="6">
        <v>0</v>
      </c>
      <c r="D195" s="9" t="s">
        <v>499</v>
      </c>
      <c r="E195" s="6">
        <v>0</v>
      </c>
      <c r="F195" s="6">
        <v>0</v>
      </c>
    </row>
    <row r="196" spans="1:6">
      <c r="A196" s="8" t="s">
        <v>283</v>
      </c>
      <c r="B196" s="6">
        <v>0</v>
      </c>
      <c r="C196" s="6">
        <v>0</v>
      </c>
      <c r="D196" s="9" t="s">
        <v>500</v>
      </c>
      <c r="E196" s="6">
        <v>0</v>
      </c>
      <c r="F196" s="6">
        <v>0</v>
      </c>
    </row>
    <row r="197" spans="1:6">
      <c r="A197" s="8" t="s">
        <v>284</v>
      </c>
      <c r="B197" s="6">
        <v>0</v>
      </c>
      <c r="C197" s="6">
        <v>0</v>
      </c>
      <c r="D197" s="9" t="s">
        <v>501</v>
      </c>
      <c r="E197" s="6">
        <v>0</v>
      </c>
      <c r="F197" s="6">
        <v>0</v>
      </c>
    </row>
    <row r="198" spans="1:6">
      <c r="A198" s="8" t="s">
        <v>285</v>
      </c>
      <c r="B198" s="6">
        <v>0</v>
      </c>
      <c r="C198" s="6">
        <v>0</v>
      </c>
      <c r="D198" s="9" t="s">
        <v>502</v>
      </c>
      <c r="E198" s="6">
        <v>0</v>
      </c>
      <c r="F198" s="6">
        <v>0</v>
      </c>
    </row>
    <row r="199" spans="1:6">
      <c r="A199" s="8" t="s">
        <v>286</v>
      </c>
      <c r="B199" s="6">
        <v>73491.009999999995</v>
      </c>
      <c r="C199" s="6">
        <v>0</v>
      </c>
      <c r="D199" s="9" t="s">
        <v>503</v>
      </c>
      <c r="E199" s="6">
        <v>0</v>
      </c>
      <c r="F199" s="6">
        <v>0</v>
      </c>
    </row>
    <row r="200" spans="1:6">
      <c r="A200" s="9" t="s">
        <v>287</v>
      </c>
      <c r="B200" s="6">
        <v>691.91</v>
      </c>
      <c r="C200" s="6">
        <v>0</v>
      </c>
      <c r="D200" s="9" t="s">
        <v>504</v>
      </c>
      <c r="E200" s="6">
        <v>0</v>
      </c>
      <c r="F200" s="6">
        <v>0</v>
      </c>
    </row>
    <row r="201" spans="1:6">
      <c r="A201" s="9" t="s">
        <v>288</v>
      </c>
      <c r="B201" s="6">
        <v>3000</v>
      </c>
      <c r="C201" s="6">
        <v>0</v>
      </c>
      <c r="D201" s="9" t="s">
        <v>505</v>
      </c>
      <c r="E201" s="6">
        <v>0</v>
      </c>
      <c r="F201" s="6">
        <v>0</v>
      </c>
    </row>
    <row r="202" spans="1:6">
      <c r="A202" s="9" t="s">
        <v>289</v>
      </c>
      <c r="B202" s="6">
        <v>70818.36</v>
      </c>
      <c r="C202" s="6">
        <v>0</v>
      </c>
      <c r="D202" s="9" t="s">
        <v>506</v>
      </c>
      <c r="E202" s="6">
        <v>0</v>
      </c>
      <c r="F202" s="6">
        <v>0</v>
      </c>
    </row>
    <row r="203" spans="1:6">
      <c r="A203" s="9" t="s">
        <v>290</v>
      </c>
      <c r="B203" s="6">
        <v>-327.35000000000002</v>
      </c>
      <c r="C203" s="6">
        <v>0</v>
      </c>
      <c r="D203" s="9" t="s">
        <v>507</v>
      </c>
      <c r="E203" s="6">
        <v>0</v>
      </c>
      <c r="F203" s="6">
        <v>0</v>
      </c>
    </row>
    <row r="204" spans="1:6">
      <c r="A204" s="8" t="s">
        <v>179</v>
      </c>
      <c r="B204" s="6">
        <v>0</v>
      </c>
      <c r="C204" s="6">
        <v>0</v>
      </c>
      <c r="D204" s="9" t="s">
        <v>508</v>
      </c>
      <c r="E204" s="6">
        <v>0</v>
      </c>
      <c r="F204" s="6">
        <v>0</v>
      </c>
    </row>
    <row r="205" spans="1:6">
      <c r="A205" s="7" t="s">
        <v>291</v>
      </c>
      <c r="B205" s="6">
        <v>0</v>
      </c>
      <c r="C205" s="6">
        <v>0</v>
      </c>
      <c r="D205" s="9" t="s">
        <v>509</v>
      </c>
      <c r="E205" s="6">
        <v>0</v>
      </c>
      <c r="F205" s="6">
        <v>0</v>
      </c>
    </row>
    <row r="206" spans="1:6">
      <c r="A206" s="8" t="s">
        <v>292</v>
      </c>
      <c r="B206" s="6">
        <v>0</v>
      </c>
      <c r="C206" s="6">
        <v>0</v>
      </c>
      <c r="D206" s="9" t="s">
        <v>510</v>
      </c>
      <c r="E206" s="6">
        <v>0</v>
      </c>
      <c r="F206" s="6">
        <v>0</v>
      </c>
    </row>
    <row r="207" spans="1:6">
      <c r="A207" s="7" t="s">
        <v>293</v>
      </c>
      <c r="B207" s="6">
        <v>202413.53</v>
      </c>
      <c r="C207" s="6">
        <v>0</v>
      </c>
      <c r="D207" s="9" t="s">
        <v>511</v>
      </c>
      <c r="E207" s="6">
        <v>3950.64</v>
      </c>
      <c r="F207" s="6">
        <v>0</v>
      </c>
    </row>
    <row r="208" spans="1:6">
      <c r="A208" s="8" t="s">
        <v>294</v>
      </c>
      <c r="B208" s="6">
        <v>202413.53</v>
      </c>
      <c r="C208" s="6">
        <v>0</v>
      </c>
      <c r="D208" s="9" t="s">
        <v>512</v>
      </c>
      <c r="E208" s="6">
        <v>0</v>
      </c>
      <c r="F208" s="6">
        <v>0</v>
      </c>
    </row>
    <row r="209" spans="1:6">
      <c r="A209" s="9" t="s">
        <v>295</v>
      </c>
      <c r="B209" s="6">
        <v>0</v>
      </c>
      <c r="C209" s="6">
        <v>0</v>
      </c>
      <c r="D209" s="9" t="s">
        <v>513</v>
      </c>
      <c r="E209" s="6">
        <v>0</v>
      </c>
      <c r="F209" s="6">
        <v>0</v>
      </c>
    </row>
    <row r="210" spans="1:6">
      <c r="A210" s="9" t="s">
        <v>296</v>
      </c>
      <c r="B210" s="6">
        <v>0</v>
      </c>
      <c r="C210" s="6">
        <v>0</v>
      </c>
      <c r="D210" s="9" t="s">
        <v>514</v>
      </c>
      <c r="E210" s="6">
        <v>0</v>
      </c>
      <c r="F210" s="6">
        <v>0</v>
      </c>
    </row>
    <row r="211" spans="1:6">
      <c r="A211" s="9" t="s">
        <v>297</v>
      </c>
      <c r="B211" s="6">
        <v>1000</v>
      </c>
      <c r="C211" s="6">
        <v>0</v>
      </c>
      <c r="D211" s="9" t="s">
        <v>515</v>
      </c>
      <c r="E211" s="6">
        <v>-3025</v>
      </c>
      <c r="F211" s="6">
        <v>0</v>
      </c>
    </row>
    <row r="212" spans="1:6">
      <c r="A212" s="9" t="s">
        <v>298</v>
      </c>
      <c r="B212" s="6">
        <v>5935.49</v>
      </c>
      <c r="C212" s="6">
        <v>0</v>
      </c>
      <c r="D212" s="9" t="s">
        <v>516</v>
      </c>
      <c r="E212" s="6">
        <v>0</v>
      </c>
      <c r="F212" s="6">
        <v>0</v>
      </c>
    </row>
    <row r="213" spans="1:6">
      <c r="A213" s="9" t="s">
        <v>299</v>
      </c>
      <c r="B213" s="6">
        <v>1859.67</v>
      </c>
      <c r="C213" s="6">
        <v>0</v>
      </c>
      <c r="D213" s="9" t="s">
        <v>517</v>
      </c>
      <c r="E213" s="6">
        <v>28620</v>
      </c>
      <c r="F213" s="6">
        <v>0</v>
      </c>
    </row>
    <row r="214" spans="1:6">
      <c r="A214" s="9" t="s">
        <v>300</v>
      </c>
      <c r="B214" s="6">
        <v>5000</v>
      </c>
      <c r="C214" s="6">
        <v>0</v>
      </c>
      <c r="D214" s="9" t="s">
        <v>518</v>
      </c>
      <c r="E214" s="6">
        <v>27.27</v>
      </c>
      <c r="F214" s="6">
        <v>0</v>
      </c>
    </row>
    <row r="215" spans="1:6">
      <c r="A215" s="9" t="s">
        <v>301</v>
      </c>
      <c r="B215" s="6">
        <v>-96.17</v>
      </c>
      <c r="C215" s="6">
        <v>0</v>
      </c>
      <c r="D215" s="9" t="s">
        <v>519</v>
      </c>
      <c r="E215" s="6">
        <v>0</v>
      </c>
      <c r="F215" s="6">
        <v>0</v>
      </c>
    </row>
    <row r="216" spans="1:6">
      <c r="A216" s="9" t="s">
        <v>302</v>
      </c>
      <c r="B216" s="6">
        <v>0</v>
      </c>
      <c r="C216" s="6">
        <v>0</v>
      </c>
      <c r="D216" s="9" t="s">
        <v>520</v>
      </c>
      <c r="E216" s="6">
        <v>16348.49</v>
      </c>
      <c r="F216" s="6">
        <v>0</v>
      </c>
    </row>
    <row r="217" spans="1:6">
      <c r="A217" s="9" t="s">
        <v>303</v>
      </c>
      <c r="B217" s="6">
        <v>6632.72</v>
      </c>
      <c r="C217" s="6">
        <v>0</v>
      </c>
      <c r="D217" s="9" t="s">
        <v>521</v>
      </c>
      <c r="E217" s="6">
        <v>0</v>
      </c>
      <c r="F217" s="6">
        <v>0</v>
      </c>
    </row>
    <row r="218" spans="1:6">
      <c r="A218" s="9" t="s">
        <v>304</v>
      </c>
      <c r="B218" s="6">
        <v>12411.55</v>
      </c>
      <c r="C218" s="6">
        <v>0</v>
      </c>
      <c r="D218" s="9" t="s">
        <v>522</v>
      </c>
      <c r="E218" s="6">
        <v>0</v>
      </c>
      <c r="F218" s="6">
        <v>0</v>
      </c>
    </row>
    <row r="219" spans="1:6">
      <c r="A219" s="9" t="s">
        <v>305</v>
      </c>
      <c r="B219" s="6">
        <v>902.81</v>
      </c>
      <c r="C219" s="6">
        <v>0</v>
      </c>
      <c r="D219" s="9" t="s">
        <v>523</v>
      </c>
      <c r="E219" s="6">
        <v>0</v>
      </c>
      <c r="F219" s="6">
        <v>0</v>
      </c>
    </row>
    <row r="220" spans="1:6">
      <c r="A220" s="9" t="s">
        <v>306</v>
      </c>
      <c r="B220" s="6">
        <v>15479.24</v>
      </c>
      <c r="C220" s="6">
        <v>0</v>
      </c>
      <c r="D220" s="9" t="s">
        <v>524</v>
      </c>
      <c r="E220" s="6">
        <v>0</v>
      </c>
      <c r="F220" s="6">
        <v>0</v>
      </c>
    </row>
    <row r="221" spans="1:6">
      <c r="A221" s="9" t="s">
        <v>307</v>
      </c>
      <c r="B221" s="6">
        <v>41469.69</v>
      </c>
      <c r="C221" s="6">
        <v>0</v>
      </c>
      <c r="D221" s="9" t="s">
        <v>525</v>
      </c>
      <c r="E221" s="6">
        <v>12100</v>
      </c>
      <c r="F221" s="6">
        <v>0</v>
      </c>
    </row>
    <row r="222" spans="1:6">
      <c r="A222" s="9" t="s">
        <v>308</v>
      </c>
      <c r="B222" s="6">
        <v>341.25</v>
      </c>
      <c r="C222" s="6">
        <v>0</v>
      </c>
      <c r="D222" s="9" t="s">
        <v>526</v>
      </c>
      <c r="E222" s="6">
        <v>0</v>
      </c>
      <c r="F222" s="6">
        <v>0</v>
      </c>
    </row>
    <row r="223" spans="1:6">
      <c r="A223" s="9" t="s">
        <v>309</v>
      </c>
      <c r="B223" s="6">
        <v>74201.070000000007</v>
      </c>
      <c r="C223" s="6">
        <v>0</v>
      </c>
      <c r="D223" s="9" t="s">
        <v>527</v>
      </c>
      <c r="E223" s="6">
        <v>6897</v>
      </c>
      <c r="F223" s="6">
        <v>0</v>
      </c>
    </row>
    <row r="224" spans="1:6">
      <c r="A224" s="9" t="s">
        <v>310</v>
      </c>
      <c r="B224" s="6">
        <v>622.11</v>
      </c>
      <c r="C224" s="6">
        <v>0</v>
      </c>
      <c r="D224" s="9" t="s">
        <v>528</v>
      </c>
      <c r="E224" s="6">
        <v>0</v>
      </c>
      <c r="F224" s="6">
        <v>0</v>
      </c>
    </row>
    <row r="225" spans="1:6">
      <c r="A225" s="9" t="s">
        <v>311</v>
      </c>
      <c r="B225" s="6">
        <v>202.23</v>
      </c>
      <c r="C225" s="6">
        <v>0</v>
      </c>
      <c r="D225" s="9" t="s">
        <v>529</v>
      </c>
      <c r="E225" s="6">
        <v>7260</v>
      </c>
      <c r="F225" s="6">
        <v>0</v>
      </c>
    </row>
    <row r="226" spans="1:6">
      <c r="A226" s="9" t="s">
        <v>312</v>
      </c>
      <c r="B226" s="6">
        <v>149.97999999999999</v>
      </c>
      <c r="C226" s="6">
        <v>0</v>
      </c>
      <c r="D226" s="9" t="s">
        <v>530</v>
      </c>
      <c r="E226" s="6">
        <v>363</v>
      </c>
      <c r="F226" s="6">
        <v>0</v>
      </c>
    </row>
    <row r="227" spans="1:6">
      <c r="A227" s="9" t="s">
        <v>313</v>
      </c>
      <c r="B227" s="6">
        <v>341.8</v>
      </c>
      <c r="C227" s="6">
        <v>0</v>
      </c>
      <c r="D227" s="9" t="s">
        <v>531</v>
      </c>
      <c r="E227" s="6">
        <v>21774.2</v>
      </c>
      <c r="F227" s="6">
        <v>0</v>
      </c>
    </row>
    <row r="228" spans="1:6">
      <c r="A228" s="9" t="s">
        <v>314</v>
      </c>
      <c r="B228" s="6">
        <v>11488.27</v>
      </c>
      <c r="C228" s="6">
        <v>0</v>
      </c>
      <c r="D228" s="9" t="s">
        <v>532</v>
      </c>
      <c r="E228" s="6">
        <v>0</v>
      </c>
      <c r="F228" s="6">
        <v>0</v>
      </c>
    </row>
    <row r="229" spans="1:6">
      <c r="A229" s="9" t="s">
        <v>315</v>
      </c>
      <c r="B229" s="6">
        <v>453.98</v>
      </c>
      <c r="C229" s="6">
        <v>0</v>
      </c>
      <c r="D229" s="9" t="s">
        <v>533</v>
      </c>
      <c r="E229" s="6">
        <v>0</v>
      </c>
      <c r="F229" s="6">
        <v>0</v>
      </c>
    </row>
    <row r="230" spans="1:6">
      <c r="A230" s="9" t="s">
        <v>316</v>
      </c>
      <c r="B230" s="6">
        <v>24017.84</v>
      </c>
      <c r="C230" s="6">
        <v>0</v>
      </c>
      <c r="D230" s="9" t="s">
        <v>534</v>
      </c>
      <c r="E230" s="6">
        <v>0</v>
      </c>
      <c r="F230" s="6">
        <v>0</v>
      </c>
    </row>
    <row r="231" spans="1:6">
      <c r="A231" s="8" t="s">
        <v>317</v>
      </c>
      <c r="B231" s="6">
        <v>0</v>
      </c>
      <c r="C231" s="6">
        <v>0</v>
      </c>
      <c r="D231" s="9" t="s">
        <v>535</v>
      </c>
      <c r="E231" s="6">
        <v>0</v>
      </c>
      <c r="F231" s="6">
        <v>0</v>
      </c>
    </row>
    <row r="232" spans="1:6">
      <c r="A232" s="5" t="s">
        <v>318</v>
      </c>
      <c r="B232" s="6">
        <v>6954296.8600000003</v>
      </c>
      <c r="C232" s="6">
        <v>0</v>
      </c>
      <c r="D232" s="9" t="s">
        <v>536</v>
      </c>
      <c r="E232" s="6">
        <v>0</v>
      </c>
      <c r="F232" s="6">
        <v>0</v>
      </c>
    </row>
    <row r="233" spans="1:6">
      <c r="D233" s="9" t="s">
        <v>537</v>
      </c>
      <c r="E233" s="6">
        <v>0</v>
      </c>
      <c r="F233" s="6">
        <v>0</v>
      </c>
    </row>
    <row r="234" spans="1:6">
      <c r="D234" s="9" t="s">
        <v>538</v>
      </c>
      <c r="E234" s="6">
        <v>0</v>
      </c>
      <c r="F234" s="6">
        <v>0</v>
      </c>
    </row>
    <row r="235" spans="1:6">
      <c r="D235" s="9" t="s">
        <v>539</v>
      </c>
      <c r="E235" s="6">
        <v>0</v>
      </c>
      <c r="F235" s="6">
        <v>0</v>
      </c>
    </row>
    <row r="236" spans="1:6">
      <c r="D236" s="9" t="s">
        <v>540</v>
      </c>
      <c r="E236" s="6">
        <v>0</v>
      </c>
      <c r="F236" s="6">
        <v>0</v>
      </c>
    </row>
    <row r="237" spans="1:6">
      <c r="D237" s="9" t="s">
        <v>541</v>
      </c>
      <c r="E237" s="6">
        <v>16.940000000000001</v>
      </c>
      <c r="F237" s="6">
        <v>0</v>
      </c>
    </row>
    <row r="238" spans="1:6">
      <c r="D238" s="9" t="s">
        <v>542</v>
      </c>
      <c r="E238" s="6">
        <v>4036</v>
      </c>
      <c r="F238" s="6">
        <v>0</v>
      </c>
    </row>
    <row r="239" spans="1:6">
      <c r="D239" s="9" t="s">
        <v>543</v>
      </c>
      <c r="E239" s="6">
        <v>0</v>
      </c>
      <c r="F239" s="6">
        <v>0</v>
      </c>
    </row>
    <row r="240" spans="1:6">
      <c r="D240" s="9" t="s">
        <v>544</v>
      </c>
      <c r="E240" s="6">
        <v>0</v>
      </c>
      <c r="F240" s="6">
        <v>0</v>
      </c>
    </row>
    <row r="241" spans="4:6">
      <c r="D241" s="9" t="s">
        <v>545</v>
      </c>
      <c r="E241" s="6">
        <v>0</v>
      </c>
      <c r="F241" s="6">
        <v>0</v>
      </c>
    </row>
    <row r="242" spans="4:6">
      <c r="D242" s="9" t="s">
        <v>546</v>
      </c>
      <c r="E242" s="6">
        <v>0</v>
      </c>
      <c r="F242" s="6">
        <v>0</v>
      </c>
    </row>
    <row r="243" spans="4:6">
      <c r="D243" s="9" t="s">
        <v>547</v>
      </c>
      <c r="E243" s="6">
        <v>6673.7</v>
      </c>
      <c r="F243" s="6">
        <v>0</v>
      </c>
    </row>
    <row r="244" spans="4:6">
      <c r="D244" s="9" t="s">
        <v>548</v>
      </c>
      <c r="E244" s="6">
        <v>0</v>
      </c>
      <c r="F244" s="6">
        <v>0</v>
      </c>
    </row>
    <row r="245" spans="4:6">
      <c r="D245" s="9" t="s">
        <v>549</v>
      </c>
      <c r="E245" s="6">
        <v>0</v>
      </c>
      <c r="F245" s="6">
        <v>0</v>
      </c>
    </row>
    <row r="246" spans="4:6">
      <c r="D246" s="9" t="s">
        <v>550</v>
      </c>
      <c r="E246" s="6">
        <v>0</v>
      </c>
      <c r="F246" s="6">
        <v>0</v>
      </c>
    </row>
    <row r="247" spans="4:6">
      <c r="D247" s="9" t="s">
        <v>551</v>
      </c>
      <c r="E247" s="6">
        <v>0</v>
      </c>
      <c r="F247" s="6">
        <v>0</v>
      </c>
    </row>
    <row r="248" spans="4:6">
      <c r="D248" s="9" t="s">
        <v>552</v>
      </c>
      <c r="E248" s="6">
        <v>0</v>
      </c>
      <c r="F248" s="6">
        <v>0</v>
      </c>
    </row>
    <row r="249" spans="4:6">
      <c r="D249" s="9" t="s">
        <v>553</v>
      </c>
      <c r="E249" s="6">
        <v>132.6</v>
      </c>
      <c r="F249" s="6">
        <v>0</v>
      </c>
    </row>
    <row r="250" spans="4:6">
      <c r="D250" s="9" t="s">
        <v>554</v>
      </c>
      <c r="E250" s="6">
        <v>0</v>
      </c>
      <c r="F250" s="6">
        <v>0</v>
      </c>
    </row>
    <row r="251" spans="4:6">
      <c r="D251" s="9" t="s">
        <v>555</v>
      </c>
      <c r="E251" s="6">
        <v>0</v>
      </c>
      <c r="F251" s="6">
        <v>0</v>
      </c>
    </row>
    <row r="252" spans="4:6">
      <c r="D252" s="9" t="s">
        <v>556</v>
      </c>
      <c r="E252" s="6">
        <v>-1.21</v>
      </c>
      <c r="F252" s="6">
        <v>0</v>
      </c>
    </row>
    <row r="253" spans="4:6">
      <c r="D253" s="9" t="s">
        <v>557</v>
      </c>
      <c r="E253" s="6">
        <v>235.95</v>
      </c>
      <c r="F253" s="6">
        <v>0</v>
      </c>
    </row>
    <row r="254" spans="4:6">
      <c r="D254" s="9" t="s">
        <v>558</v>
      </c>
      <c r="E254" s="6">
        <v>350.9</v>
      </c>
      <c r="F254" s="6">
        <v>0</v>
      </c>
    </row>
    <row r="255" spans="4:6">
      <c r="D255" s="9" t="s">
        <v>559</v>
      </c>
      <c r="E255" s="6">
        <v>0</v>
      </c>
      <c r="F255" s="6">
        <v>0</v>
      </c>
    </row>
    <row r="256" spans="4:6">
      <c r="D256" s="9" t="s">
        <v>560</v>
      </c>
      <c r="E256" s="6">
        <v>280.27999999999997</v>
      </c>
      <c r="F256" s="6">
        <v>0</v>
      </c>
    </row>
    <row r="257" spans="4:6">
      <c r="D257" s="9" t="s">
        <v>561</v>
      </c>
      <c r="E257" s="6">
        <v>0</v>
      </c>
      <c r="F257" s="6">
        <v>0</v>
      </c>
    </row>
    <row r="258" spans="4:6">
      <c r="D258" s="9" t="s">
        <v>562</v>
      </c>
      <c r="E258" s="6">
        <v>0</v>
      </c>
      <c r="F258" s="6">
        <v>0</v>
      </c>
    </row>
    <row r="259" spans="4:6">
      <c r="D259" s="9" t="s">
        <v>563</v>
      </c>
      <c r="E259" s="6">
        <v>0</v>
      </c>
      <c r="F259" s="6">
        <v>0</v>
      </c>
    </row>
    <row r="260" spans="4:6">
      <c r="D260" s="9" t="s">
        <v>564</v>
      </c>
      <c r="E260" s="6">
        <v>0</v>
      </c>
      <c r="F260" s="6">
        <v>0</v>
      </c>
    </row>
    <row r="261" spans="4:6">
      <c r="D261" s="9" t="s">
        <v>565</v>
      </c>
      <c r="E261" s="6">
        <v>0</v>
      </c>
      <c r="F261" s="6">
        <v>0</v>
      </c>
    </row>
    <row r="262" spans="4:6">
      <c r="D262" s="9" t="s">
        <v>566</v>
      </c>
      <c r="E262" s="6">
        <v>0</v>
      </c>
      <c r="F262" s="6">
        <v>0</v>
      </c>
    </row>
    <row r="263" spans="4:6">
      <c r="D263" s="9" t="s">
        <v>567</v>
      </c>
      <c r="E263" s="6">
        <v>605</v>
      </c>
      <c r="F263" s="6">
        <v>0</v>
      </c>
    </row>
    <row r="264" spans="4:6">
      <c r="D264" s="9" t="s">
        <v>568</v>
      </c>
      <c r="E264" s="6">
        <v>0</v>
      </c>
      <c r="F264" s="6">
        <v>0</v>
      </c>
    </row>
    <row r="265" spans="4:6">
      <c r="D265" s="9" t="s">
        <v>569</v>
      </c>
      <c r="E265" s="6">
        <v>0</v>
      </c>
      <c r="F265" s="6">
        <v>0</v>
      </c>
    </row>
    <row r="266" spans="4:6" ht="27">
      <c r="D266" s="9" t="s">
        <v>570</v>
      </c>
      <c r="E266" s="6">
        <v>18755</v>
      </c>
      <c r="F266" s="6">
        <v>0</v>
      </c>
    </row>
    <row r="267" spans="4:6">
      <c r="D267" s="9" t="s">
        <v>571</v>
      </c>
      <c r="E267" s="6">
        <v>0</v>
      </c>
      <c r="F267" s="6">
        <v>0</v>
      </c>
    </row>
    <row r="268" spans="4:6">
      <c r="D268" s="9" t="s">
        <v>572</v>
      </c>
      <c r="E268" s="6">
        <v>0</v>
      </c>
      <c r="F268" s="6">
        <v>0</v>
      </c>
    </row>
    <row r="269" spans="4:6">
      <c r="D269" s="9" t="s">
        <v>573</v>
      </c>
      <c r="E269" s="6">
        <v>0</v>
      </c>
      <c r="F269" s="6">
        <v>0</v>
      </c>
    </row>
    <row r="270" spans="4:6">
      <c r="D270" s="9" t="s">
        <v>574</v>
      </c>
      <c r="E270" s="6">
        <v>4537.49</v>
      </c>
      <c r="F270" s="6">
        <v>0</v>
      </c>
    </row>
    <row r="271" spans="4:6">
      <c r="D271" s="9" t="s">
        <v>575</v>
      </c>
      <c r="E271" s="6">
        <v>45989.93</v>
      </c>
      <c r="F271" s="6">
        <v>0</v>
      </c>
    </row>
    <row r="272" spans="4:6">
      <c r="D272" s="9" t="s">
        <v>576</v>
      </c>
      <c r="E272" s="6">
        <v>0</v>
      </c>
      <c r="F272" s="6">
        <v>0</v>
      </c>
    </row>
    <row r="273" spans="4:6">
      <c r="D273" s="9" t="s">
        <v>577</v>
      </c>
      <c r="E273" s="6">
        <v>150</v>
      </c>
      <c r="F273" s="6">
        <v>0</v>
      </c>
    </row>
    <row r="274" spans="4:6">
      <c r="D274" s="9" t="s">
        <v>578</v>
      </c>
      <c r="E274" s="6">
        <v>0</v>
      </c>
      <c r="F274" s="6">
        <v>0</v>
      </c>
    </row>
    <row r="275" spans="4:6">
      <c r="D275" s="9" t="s">
        <v>579</v>
      </c>
      <c r="E275" s="6">
        <v>0</v>
      </c>
      <c r="F275" s="6">
        <v>0</v>
      </c>
    </row>
    <row r="276" spans="4:6">
      <c r="D276" s="9" t="s">
        <v>580</v>
      </c>
      <c r="E276" s="6">
        <v>0</v>
      </c>
      <c r="F276" s="6">
        <v>0</v>
      </c>
    </row>
    <row r="277" spans="4:6">
      <c r="D277" s="9" t="s">
        <v>581</v>
      </c>
      <c r="E277" s="6">
        <v>0</v>
      </c>
      <c r="F277" s="6">
        <v>0</v>
      </c>
    </row>
    <row r="278" spans="4:6">
      <c r="D278" s="9" t="s">
        <v>582</v>
      </c>
      <c r="E278" s="6">
        <v>-493.04</v>
      </c>
      <c r="F278" s="6">
        <v>0</v>
      </c>
    </row>
    <row r="279" spans="4:6">
      <c r="D279" s="9" t="s">
        <v>583</v>
      </c>
      <c r="E279" s="6">
        <v>0</v>
      </c>
      <c r="F279" s="6">
        <v>0</v>
      </c>
    </row>
    <row r="280" spans="4:6">
      <c r="D280" s="9" t="s">
        <v>584</v>
      </c>
      <c r="E280" s="6">
        <v>0</v>
      </c>
      <c r="F280" s="6">
        <v>0</v>
      </c>
    </row>
    <row r="281" spans="4:6">
      <c r="D281" s="9" t="s">
        <v>585</v>
      </c>
      <c r="E281" s="6">
        <v>0</v>
      </c>
      <c r="F281" s="6">
        <v>0</v>
      </c>
    </row>
    <row r="282" spans="4:6">
      <c r="D282" s="9" t="s">
        <v>586</v>
      </c>
      <c r="E282" s="6">
        <v>0</v>
      </c>
      <c r="F282" s="6">
        <v>0</v>
      </c>
    </row>
    <row r="283" spans="4:6">
      <c r="D283" s="9" t="s">
        <v>587</v>
      </c>
      <c r="E283" s="6">
        <v>0</v>
      </c>
      <c r="F283" s="6">
        <v>0</v>
      </c>
    </row>
    <row r="284" spans="4:6">
      <c r="D284" s="9" t="s">
        <v>588</v>
      </c>
      <c r="E284" s="6">
        <v>0</v>
      </c>
      <c r="F284" s="6">
        <v>0</v>
      </c>
    </row>
    <row r="285" spans="4:6">
      <c r="D285" s="9" t="s">
        <v>589</v>
      </c>
      <c r="E285" s="6">
        <v>0</v>
      </c>
      <c r="F285" s="6">
        <v>0</v>
      </c>
    </row>
    <row r="286" spans="4:6" ht="27">
      <c r="D286" s="9" t="s">
        <v>590</v>
      </c>
      <c r="E286" s="6">
        <v>0</v>
      </c>
      <c r="F286" s="6">
        <v>0</v>
      </c>
    </row>
    <row r="287" spans="4:6">
      <c r="D287" s="9" t="s">
        <v>591</v>
      </c>
      <c r="E287" s="6">
        <v>0</v>
      </c>
      <c r="F287" s="6">
        <v>0</v>
      </c>
    </row>
    <row r="288" spans="4:6">
      <c r="D288" s="9" t="s">
        <v>592</v>
      </c>
      <c r="E288" s="6">
        <v>0</v>
      </c>
      <c r="F288" s="6">
        <v>0</v>
      </c>
    </row>
    <row r="289" spans="4:6">
      <c r="D289" s="9" t="s">
        <v>593</v>
      </c>
      <c r="E289" s="6">
        <v>0</v>
      </c>
      <c r="F289" s="6">
        <v>0</v>
      </c>
    </row>
    <row r="290" spans="4:6">
      <c r="D290" s="9" t="s">
        <v>594</v>
      </c>
      <c r="E290" s="6">
        <v>0</v>
      </c>
      <c r="F290" s="6">
        <v>0</v>
      </c>
    </row>
    <row r="291" spans="4:6">
      <c r="D291" s="9" t="s">
        <v>595</v>
      </c>
      <c r="E291" s="6">
        <v>0</v>
      </c>
      <c r="F291" s="6">
        <v>0</v>
      </c>
    </row>
    <row r="292" spans="4:6">
      <c r="D292" s="9" t="s">
        <v>596</v>
      </c>
      <c r="E292" s="6">
        <v>0</v>
      </c>
      <c r="F292" s="6">
        <v>0</v>
      </c>
    </row>
    <row r="293" spans="4:6">
      <c r="D293" s="9" t="s">
        <v>597</v>
      </c>
      <c r="E293" s="6">
        <v>0</v>
      </c>
      <c r="F293" s="6">
        <v>0</v>
      </c>
    </row>
    <row r="294" spans="4:6">
      <c r="D294" s="9" t="s">
        <v>598</v>
      </c>
      <c r="E294" s="6">
        <v>0</v>
      </c>
      <c r="F294" s="6">
        <v>0</v>
      </c>
    </row>
    <row r="295" spans="4:6">
      <c r="D295" s="9" t="s">
        <v>599</v>
      </c>
      <c r="E295" s="6">
        <v>0</v>
      </c>
      <c r="F295" s="6">
        <v>0</v>
      </c>
    </row>
    <row r="296" spans="4:6">
      <c r="D296" s="9" t="s">
        <v>600</v>
      </c>
      <c r="E296" s="6">
        <v>0</v>
      </c>
      <c r="F296" s="6">
        <v>0</v>
      </c>
    </row>
    <row r="297" spans="4:6">
      <c r="D297" s="9" t="s">
        <v>601</v>
      </c>
      <c r="E297" s="6">
        <v>0</v>
      </c>
      <c r="F297" s="6">
        <v>0</v>
      </c>
    </row>
    <row r="298" spans="4:6">
      <c r="D298" s="9" t="s">
        <v>602</v>
      </c>
      <c r="E298" s="6">
        <v>0</v>
      </c>
      <c r="F298" s="6">
        <v>0</v>
      </c>
    </row>
    <row r="299" spans="4:6">
      <c r="D299" s="9" t="s">
        <v>603</v>
      </c>
      <c r="E299" s="6">
        <v>0</v>
      </c>
      <c r="F299" s="6">
        <v>0</v>
      </c>
    </row>
    <row r="300" spans="4:6">
      <c r="D300" s="9" t="s">
        <v>604</v>
      </c>
      <c r="E300" s="6">
        <v>0</v>
      </c>
      <c r="F300" s="6">
        <v>0</v>
      </c>
    </row>
    <row r="301" spans="4:6">
      <c r="D301" s="9" t="s">
        <v>605</v>
      </c>
      <c r="E301" s="6">
        <v>0</v>
      </c>
      <c r="F301" s="6">
        <v>0</v>
      </c>
    </row>
    <row r="302" spans="4:6">
      <c r="D302" s="9" t="s">
        <v>606</v>
      </c>
      <c r="E302" s="6">
        <v>0</v>
      </c>
      <c r="F302" s="6">
        <v>0</v>
      </c>
    </row>
    <row r="303" spans="4:6">
      <c r="D303" s="9" t="s">
        <v>607</v>
      </c>
      <c r="E303" s="6">
        <v>0</v>
      </c>
      <c r="F303" s="6">
        <v>0</v>
      </c>
    </row>
    <row r="304" spans="4:6">
      <c r="D304" s="9" t="s">
        <v>608</v>
      </c>
      <c r="E304" s="6">
        <v>0</v>
      </c>
      <c r="F304" s="6">
        <v>0</v>
      </c>
    </row>
    <row r="305" spans="4:6">
      <c r="D305" s="9" t="s">
        <v>609</v>
      </c>
      <c r="E305" s="6">
        <v>0</v>
      </c>
      <c r="F305" s="6">
        <v>0</v>
      </c>
    </row>
    <row r="306" spans="4:6">
      <c r="D306" s="9" t="s">
        <v>610</v>
      </c>
      <c r="E306" s="6">
        <v>0</v>
      </c>
      <c r="F306" s="6">
        <v>0</v>
      </c>
    </row>
    <row r="307" spans="4:6">
      <c r="D307" s="9" t="s">
        <v>611</v>
      </c>
      <c r="E307" s="6">
        <v>0</v>
      </c>
      <c r="F307" s="6">
        <v>0</v>
      </c>
    </row>
    <row r="308" spans="4:6">
      <c r="D308" s="9" t="s">
        <v>612</v>
      </c>
      <c r="E308" s="6">
        <v>0</v>
      </c>
      <c r="F308" s="6">
        <v>0</v>
      </c>
    </row>
    <row r="309" spans="4:6">
      <c r="D309" s="9" t="s">
        <v>613</v>
      </c>
      <c r="E309" s="6">
        <v>21428.54</v>
      </c>
      <c r="F309" s="6">
        <v>0</v>
      </c>
    </row>
    <row r="310" spans="4:6">
      <c r="D310" s="8" t="s">
        <v>614</v>
      </c>
      <c r="E310" s="6">
        <v>162543.51</v>
      </c>
      <c r="F310" s="6">
        <v>0</v>
      </c>
    </row>
    <row r="311" spans="4:6">
      <c r="D311" s="9" t="s">
        <v>615</v>
      </c>
      <c r="E311" s="6">
        <v>38218.44</v>
      </c>
      <c r="F311" s="6">
        <v>0</v>
      </c>
    </row>
    <row r="312" spans="4:6">
      <c r="D312" s="9" t="s">
        <v>616</v>
      </c>
      <c r="E312" s="6">
        <v>0</v>
      </c>
      <c r="F312" s="6">
        <v>0</v>
      </c>
    </row>
    <row r="313" spans="4:6">
      <c r="D313" s="9" t="s">
        <v>617</v>
      </c>
      <c r="E313" s="6">
        <v>1187.93</v>
      </c>
      <c r="F313" s="6">
        <v>0</v>
      </c>
    </row>
    <row r="314" spans="4:6">
      <c r="D314" s="9" t="s">
        <v>618</v>
      </c>
      <c r="E314" s="6">
        <v>2076.6799999999998</v>
      </c>
      <c r="F314" s="6">
        <v>0</v>
      </c>
    </row>
    <row r="315" spans="4:6">
      <c r="D315" s="9" t="s">
        <v>619</v>
      </c>
      <c r="E315" s="6">
        <v>1212.3699999999999</v>
      </c>
      <c r="F315" s="6">
        <v>0</v>
      </c>
    </row>
    <row r="316" spans="4:6">
      <c r="D316" s="9" t="s">
        <v>620</v>
      </c>
      <c r="E316" s="6">
        <v>3952.67</v>
      </c>
      <c r="F316" s="6">
        <v>0</v>
      </c>
    </row>
    <row r="317" spans="4:6">
      <c r="D317" s="9" t="s">
        <v>621</v>
      </c>
      <c r="E317" s="6">
        <v>1231.55</v>
      </c>
      <c r="F317" s="6">
        <v>0</v>
      </c>
    </row>
    <row r="318" spans="4:6">
      <c r="D318" s="9" t="s">
        <v>622</v>
      </c>
      <c r="E318" s="6">
        <v>4728.62</v>
      </c>
      <c r="F318" s="6">
        <v>0</v>
      </c>
    </row>
    <row r="319" spans="4:6">
      <c r="D319" s="9" t="s">
        <v>623</v>
      </c>
      <c r="E319" s="6">
        <v>5625.59</v>
      </c>
      <c r="F319" s="6">
        <v>0</v>
      </c>
    </row>
    <row r="320" spans="4:6">
      <c r="D320" s="9" t="s">
        <v>624</v>
      </c>
      <c r="E320" s="6">
        <v>76996.740000000005</v>
      </c>
      <c r="F320" s="6">
        <v>0</v>
      </c>
    </row>
    <row r="321" spans="4:6">
      <c r="D321" s="9" t="s">
        <v>625</v>
      </c>
      <c r="E321" s="6">
        <v>1676.92</v>
      </c>
      <c r="F321" s="6">
        <v>0</v>
      </c>
    </row>
    <row r="322" spans="4:6">
      <c r="D322" s="9" t="s">
        <v>626</v>
      </c>
      <c r="E322" s="6">
        <v>4151.24</v>
      </c>
      <c r="F322" s="6">
        <v>0</v>
      </c>
    </row>
    <row r="323" spans="4:6">
      <c r="D323" s="9" t="s">
        <v>627</v>
      </c>
      <c r="E323" s="6">
        <v>1748.47</v>
      </c>
      <c r="F323" s="6">
        <v>0</v>
      </c>
    </row>
    <row r="324" spans="4:6">
      <c r="D324" s="9" t="s">
        <v>628</v>
      </c>
      <c r="E324" s="6">
        <v>1948.82</v>
      </c>
      <c r="F324" s="6">
        <v>0</v>
      </c>
    </row>
    <row r="325" spans="4:6">
      <c r="D325" s="9" t="s">
        <v>629</v>
      </c>
      <c r="E325" s="6">
        <v>2176.77</v>
      </c>
      <c r="F325" s="6">
        <v>0</v>
      </c>
    </row>
    <row r="326" spans="4:6">
      <c r="D326" s="9" t="s">
        <v>630</v>
      </c>
      <c r="E326" s="6">
        <v>466.08</v>
      </c>
      <c r="F326" s="6">
        <v>0</v>
      </c>
    </row>
    <row r="327" spans="4:6">
      <c r="D327" s="9" t="s">
        <v>631</v>
      </c>
      <c r="E327" s="6">
        <v>1831.91</v>
      </c>
      <c r="F327" s="6">
        <v>0</v>
      </c>
    </row>
    <row r="328" spans="4:6">
      <c r="D328" s="9" t="s">
        <v>632</v>
      </c>
      <c r="E328" s="6">
        <v>1377.23</v>
      </c>
      <c r="F328" s="6">
        <v>0</v>
      </c>
    </row>
    <row r="329" spans="4:6">
      <c r="D329" s="9" t="s">
        <v>633</v>
      </c>
      <c r="E329" s="6">
        <v>1474.06</v>
      </c>
      <c r="F329" s="6">
        <v>0</v>
      </c>
    </row>
    <row r="330" spans="4:6">
      <c r="D330" s="9" t="s">
        <v>634</v>
      </c>
      <c r="E330" s="6">
        <v>1813.33</v>
      </c>
      <c r="F330" s="6">
        <v>0</v>
      </c>
    </row>
    <row r="331" spans="4:6">
      <c r="D331" s="9" t="s">
        <v>635</v>
      </c>
      <c r="E331" s="6">
        <v>251.6</v>
      </c>
      <c r="F331" s="6">
        <v>0</v>
      </c>
    </row>
    <row r="332" spans="4:6">
      <c r="D332" s="9" t="s">
        <v>636</v>
      </c>
      <c r="E332" s="6">
        <v>1125.6199999999999</v>
      </c>
      <c r="F332" s="6">
        <v>0</v>
      </c>
    </row>
    <row r="333" spans="4:6">
      <c r="D333" s="9" t="s">
        <v>637</v>
      </c>
      <c r="E333" s="6">
        <v>4233.17</v>
      </c>
      <c r="F333" s="6">
        <v>0</v>
      </c>
    </row>
    <row r="334" spans="4:6">
      <c r="D334" s="9" t="s">
        <v>638</v>
      </c>
      <c r="E334" s="6">
        <v>0</v>
      </c>
      <c r="F334" s="6">
        <v>0</v>
      </c>
    </row>
    <row r="335" spans="4:6">
      <c r="D335" s="9" t="s">
        <v>639</v>
      </c>
      <c r="E335" s="6">
        <v>691.94</v>
      </c>
      <c r="F335" s="6">
        <v>0</v>
      </c>
    </row>
    <row r="336" spans="4:6">
      <c r="D336" s="9" t="s">
        <v>640</v>
      </c>
      <c r="E336" s="6">
        <v>50.27</v>
      </c>
      <c r="F336" s="6">
        <v>0</v>
      </c>
    </row>
    <row r="337" spans="4:6">
      <c r="D337" s="9" t="s">
        <v>641</v>
      </c>
      <c r="E337" s="6">
        <v>864.45</v>
      </c>
      <c r="F337" s="6">
        <v>0</v>
      </c>
    </row>
    <row r="338" spans="4:6">
      <c r="D338" s="9" t="s">
        <v>642</v>
      </c>
      <c r="E338" s="6">
        <v>641.44000000000005</v>
      </c>
      <c r="F338" s="6">
        <v>0</v>
      </c>
    </row>
    <row r="339" spans="4:6">
      <c r="D339" s="9" t="s">
        <v>643</v>
      </c>
      <c r="E339" s="6">
        <v>0</v>
      </c>
      <c r="F339" s="6">
        <v>0</v>
      </c>
    </row>
    <row r="340" spans="4:6">
      <c r="D340" s="9" t="s">
        <v>644</v>
      </c>
      <c r="E340" s="6">
        <v>199.9</v>
      </c>
      <c r="F340" s="6">
        <v>0</v>
      </c>
    </row>
    <row r="341" spans="4:6">
      <c r="D341" s="9" t="s">
        <v>645</v>
      </c>
      <c r="E341" s="6">
        <v>141.30000000000001</v>
      </c>
      <c r="F341" s="6">
        <v>0</v>
      </c>
    </row>
    <row r="342" spans="4:6">
      <c r="D342" s="9" t="s">
        <v>646</v>
      </c>
      <c r="E342" s="6">
        <v>0</v>
      </c>
      <c r="F342" s="6">
        <v>0</v>
      </c>
    </row>
    <row r="343" spans="4:6">
      <c r="D343" s="9" t="s">
        <v>647</v>
      </c>
      <c r="E343" s="6">
        <v>177.97</v>
      </c>
      <c r="F343" s="6">
        <v>0</v>
      </c>
    </row>
    <row r="344" spans="4:6">
      <c r="D344" s="9" t="s">
        <v>648</v>
      </c>
      <c r="E344" s="6">
        <v>270.43</v>
      </c>
      <c r="F344" s="6">
        <v>0</v>
      </c>
    </row>
    <row r="345" spans="4:6">
      <c r="D345" s="9" t="s">
        <v>649</v>
      </c>
      <c r="E345" s="6">
        <v>0</v>
      </c>
      <c r="F345" s="6">
        <v>0</v>
      </c>
    </row>
    <row r="346" spans="4:6">
      <c r="D346" s="8" t="s">
        <v>650</v>
      </c>
      <c r="E346" s="6">
        <v>14033.46</v>
      </c>
      <c r="F346" s="6">
        <v>0</v>
      </c>
    </row>
    <row r="347" spans="4:6">
      <c r="D347" s="9" t="s">
        <v>651</v>
      </c>
      <c r="E347" s="6">
        <v>14033.46</v>
      </c>
      <c r="F347" s="6">
        <v>0</v>
      </c>
    </row>
    <row r="348" spans="4:6">
      <c r="D348" s="8" t="s">
        <v>652</v>
      </c>
      <c r="E348" s="6">
        <v>34091.72</v>
      </c>
      <c r="F348" s="6">
        <v>0</v>
      </c>
    </row>
    <row r="349" spans="4:6">
      <c r="D349" s="9" t="s">
        <v>653</v>
      </c>
      <c r="E349" s="6">
        <v>0</v>
      </c>
      <c r="F349" s="6">
        <v>0</v>
      </c>
    </row>
    <row r="350" spans="4:6">
      <c r="D350" s="9" t="s">
        <v>654</v>
      </c>
      <c r="E350" s="6">
        <v>-15218.94</v>
      </c>
      <c r="F350" s="6">
        <v>0</v>
      </c>
    </row>
    <row r="351" spans="4:6">
      <c r="D351" s="9" t="s">
        <v>655</v>
      </c>
      <c r="E351" s="6">
        <v>-3801.88</v>
      </c>
      <c r="F351" s="6">
        <v>0</v>
      </c>
    </row>
    <row r="352" spans="4:6">
      <c r="D352" s="9" t="s">
        <v>656</v>
      </c>
      <c r="E352" s="6">
        <v>35838.230000000003</v>
      </c>
      <c r="F352" s="6">
        <v>0</v>
      </c>
    </row>
    <row r="353" spans="4:6">
      <c r="D353" s="9" t="s">
        <v>657</v>
      </c>
      <c r="E353" s="6">
        <v>1599.17</v>
      </c>
      <c r="F353" s="6">
        <v>0</v>
      </c>
    </row>
    <row r="354" spans="4:6">
      <c r="D354" s="9" t="s">
        <v>658</v>
      </c>
      <c r="E354" s="6">
        <v>167.03</v>
      </c>
      <c r="F354" s="6">
        <v>0</v>
      </c>
    </row>
    <row r="355" spans="4:6">
      <c r="D355" s="9" t="s">
        <v>659</v>
      </c>
      <c r="E355" s="6">
        <v>15508.11</v>
      </c>
      <c r="F355" s="6">
        <v>0</v>
      </c>
    </row>
    <row r="356" spans="4:6">
      <c r="D356" s="9" t="s">
        <v>660</v>
      </c>
      <c r="E356" s="6">
        <v>0</v>
      </c>
      <c r="F356" s="6">
        <v>0</v>
      </c>
    </row>
    <row r="357" spans="4:6">
      <c r="D357" s="9" t="s">
        <v>661</v>
      </c>
      <c r="E357" s="6">
        <v>0</v>
      </c>
      <c r="F357" s="6">
        <v>0</v>
      </c>
    </row>
    <row r="358" spans="4:6">
      <c r="D358" s="9" t="s">
        <v>662</v>
      </c>
      <c r="E358" s="6">
        <v>0</v>
      </c>
      <c r="F358" s="6">
        <v>0</v>
      </c>
    </row>
    <row r="359" spans="4:6">
      <c r="D359" s="8" t="s">
        <v>663</v>
      </c>
      <c r="E359" s="6">
        <v>42755.29</v>
      </c>
      <c r="F359" s="6">
        <v>0</v>
      </c>
    </row>
    <row r="360" spans="4:6">
      <c r="D360" s="9" t="s">
        <v>664</v>
      </c>
      <c r="E360" s="6">
        <v>2345.79</v>
      </c>
      <c r="F360" s="6">
        <v>0</v>
      </c>
    </row>
    <row r="361" spans="4:6">
      <c r="D361" s="9" t="s">
        <v>665</v>
      </c>
      <c r="E361" s="6">
        <v>1306.99</v>
      </c>
      <c r="F361" s="6">
        <v>0</v>
      </c>
    </row>
    <row r="362" spans="4:6">
      <c r="D362" s="9" t="s">
        <v>666</v>
      </c>
      <c r="E362" s="6">
        <v>4852.74</v>
      </c>
      <c r="F362" s="6">
        <v>0</v>
      </c>
    </row>
    <row r="363" spans="4:6">
      <c r="D363" s="9" t="s">
        <v>667</v>
      </c>
      <c r="E363" s="6">
        <v>726.3</v>
      </c>
      <c r="F363" s="6">
        <v>0</v>
      </c>
    </row>
    <row r="364" spans="4:6">
      <c r="D364" s="9" t="s">
        <v>668</v>
      </c>
      <c r="E364" s="6">
        <v>458.35</v>
      </c>
      <c r="F364" s="6">
        <v>0</v>
      </c>
    </row>
    <row r="365" spans="4:6">
      <c r="D365" s="9" t="s">
        <v>669</v>
      </c>
      <c r="E365" s="6">
        <v>533.1</v>
      </c>
      <c r="F365" s="6">
        <v>0</v>
      </c>
    </row>
    <row r="366" spans="4:6">
      <c r="D366" s="9" t="s">
        <v>670</v>
      </c>
      <c r="E366" s="6">
        <v>0</v>
      </c>
      <c r="F366" s="6">
        <v>0</v>
      </c>
    </row>
    <row r="367" spans="4:6">
      <c r="D367" s="9" t="s">
        <v>671</v>
      </c>
      <c r="E367" s="6">
        <v>0</v>
      </c>
      <c r="F367" s="6">
        <v>0</v>
      </c>
    </row>
    <row r="368" spans="4:6">
      <c r="D368" s="9" t="s">
        <v>672</v>
      </c>
      <c r="E368" s="6">
        <v>18761.939999999999</v>
      </c>
      <c r="F368" s="6">
        <v>0</v>
      </c>
    </row>
    <row r="369" spans="4:6">
      <c r="D369" s="9" t="s">
        <v>673</v>
      </c>
      <c r="E369" s="6">
        <v>2978.39</v>
      </c>
      <c r="F369" s="6">
        <v>0</v>
      </c>
    </row>
    <row r="370" spans="4:6">
      <c r="D370" s="9" t="s">
        <v>674</v>
      </c>
      <c r="E370" s="6">
        <v>6693.79</v>
      </c>
      <c r="F370" s="6">
        <v>0</v>
      </c>
    </row>
    <row r="371" spans="4:6">
      <c r="D371" s="9" t="s">
        <v>675</v>
      </c>
      <c r="E371" s="6">
        <v>4097.8999999999996</v>
      </c>
      <c r="F371" s="6">
        <v>0</v>
      </c>
    </row>
    <row r="372" spans="4:6">
      <c r="D372" s="9" t="s">
        <v>676</v>
      </c>
      <c r="E372" s="6">
        <v>0</v>
      </c>
      <c r="F372" s="6">
        <v>0</v>
      </c>
    </row>
    <row r="373" spans="4:6">
      <c r="D373" s="7" t="s">
        <v>677</v>
      </c>
      <c r="E373" s="6">
        <v>0</v>
      </c>
      <c r="F373" s="6">
        <v>0</v>
      </c>
    </row>
    <row r="374" spans="4:6">
      <c r="D374" s="7" t="s">
        <v>678</v>
      </c>
      <c r="E374" s="6">
        <v>0</v>
      </c>
      <c r="F374" s="6">
        <v>0</v>
      </c>
    </row>
    <row r="375" spans="4:6">
      <c r="D375" s="5" t="s">
        <v>679</v>
      </c>
      <c r="E375" s="6">
        <v>6954296.8600000003</v>
      </c>
      <c r="F375" s="6">
        <v>0</v>
      </c>
    </row>
  </sheetData>
  <mergeCells count="2">
    <mergeCell ref="A1:C1"/>
    <mergeCell ref="A2:C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4"/>
  <sheetViews>
    <sheetView topLeftCell="A139" workbookViewId="0">
      <selection activeCell="A73" sqref="A73"/>
    </sheetView>
  </sheetViews>
  <sheetFormatPr baseColWidth="10" defaultColWidth="100.7109375" defaultRowHeight="15"/>
  <cols>
    <col min="1" max="1" width="111.140625" style="10" bestFit="1" customWidth="1"/>
    <col min="2" max="2" width="12.42578125" style="10" bestFit="1" customWidth="1"/>
    <col min="3" max="3" width="10.140625" style="10" bestFit="1" customWidth="1"/>
    <col min="4" max="16384" width="100.7109375" style="10"/>
  </cols>
  <sheetData>
    <row r="1" spans="1:3" ht="23.25">
      <c r="A1" s="160" t="s">
        <v>681</v>
      </c>
      <c r="B1" s="161"/>
      <c r="C1" s="161"/>
    </row>
    <row r="2" spans="1:3">
      <c r="A2" s="162"/>
      <c r="B2" s="161"/>
      <c r="C2" s="161"/>
    </row>
    <row r="3" spans="1:3">
      <c r="A3" s="1" t="s">
        <v>0</v>
      </c>
      <c r="B3" s="1" t="s">
        <v>1</v>
      </c>
      <c r="C3" s="1" t="s">
        <v>2</v>
      </c>
    </row>
    <row r="4" spans="1:3">
      <c r="A4" s="5" t="s">
        <v>682</v>
      </c>
      <c r="B4" s="6">
        <v>0</v>
      </c>
      <c r="C4" s="6">
        <v>0</v>
      </c>
    </row>
    <row r="5" spans="1:3">
      <c r="A5" s="4" t="s">
        <v>20</v>
      </c>
      <c r="B5" s="6">
        <v>1981529.32</v>
      </c>
      <c r="C5" s="6">
        <v>0</v>
      </c>
    </row>
    <row r="6" spans="1:3">
      <c r="A6" s="7" t="s">
        <v>683</v>
      </c>
      <c r="B6" s="6">
        <v>635803.93999999994</v>
      </c>
      <c r="C6" s="6">
        <v>0</v>
      </c>
    </row>
    <row r="7" spans="1:3">
      <c r="A7" s="8" t="s">
        <v>684</v>
      </c>
      <c r="B7" s="6">
        <v>152563</v>
      </c>
      <c r="C7" s="6">
        <v>0</v>
      </c>
    </row>
    <row r="8" spans="1:3">
      <c r="A8" s="8" t="s">
        <v>685</v>
      </c>
      <c r="B8" s="6">
        <v>483240.94</v>
      </c>
      <c r="C8" s="6">
        <v>0</v>
      </c>
    </row>
    <row r="9" spans="1:3">
      <c r="A9" s="7" t="s">
        <v>686</v>
      </c>
      <c r="B9" s="6">
        <v>1345725.38</v>
      </c>
      <c r="C9" s="6">
        <v>0</v>
      </c>
    </row>
    <row r="10" spans="1:3">
      <c r="A10" s="8" t="s">
        <v>687</v>
      </c>
      <c r="B10" s="6">
        <v>-117435.25</v>
      </c>
      <c r="C10" s="6">
        <v>0</v>
      </c>
    </row>
    <row r="11" spans="1:3">
      <c r="A11" s="8" t="s">
        <v>688</v>
      </c>
      <c r="B11" s="6">
        <v>404681.9</v>
      </c>
      <c r="C11" s="6">
        <v>0</v>
      </c>
    </row>
    <row r="12" spans="1:3">
      <c r="A12" s="8" t="s">
        <v>689</v>
      </c>
      <c r="B12" s="6">
        <v>0</v>
      </c>
      <c r="C12" s="6">
        <v>0</v>
      </c>
    </row>
    <row r="13" spans="1:3">
      <c r="A13" s="8" t="s">
        <v>690</v>
      </c>
      <c r="B13" s="6">
        <v>156331.98000000001</v>
      </c>
      <c r="C13" s="6">
        <v>0</v>
      </c>
    </row>
    <row r="14" spans="1:3">
      <c r="A14" s="8" t="s">
        <v>691</v>
      </c>
      <c r="B14" s="6">
        <v>25732.47</v>
      </c>
      <c r="C14" s="6">
        <v>0</v>
      </c>
    </row>
    <row r="15" spans="1:3">
      <c r="A15" s="8" t="s">
        <v>692</v>
      </c>
      <c r="B15" s="6">
        <v>60510.43</v>
      </c>
      <c r="C15" s="6">
        <v>0</v>
      </c>
    </row>
    <row r="16" spans="1:3">
      <c r="A16" s="8" t="s">
        <v>693</v>
      </c>
      <c r="B16" s="6">
        <v>45024.74</v>
      </c>
      <c r="C16" s="6">
        <v>0</v>
      </c>
    </row>
    <row r="17" spans="1:3">
      <c r="A17" s="8" t="s">
        <v>694</v>
      </c>
      <c r="B17" s="6">
        <v>278063.46999999997</v>
      </c>
      <c r="C17" s="6">
        <v>0</v>
      </c>
    </row>
    <row r="18" spans="1:3">
      <c r="A18" s="8" t="s">
        <v>695</v>
      </c>
      <c r="B18" s="6">
        <v>201757.9</v>
      </c>
      <c r="C18" s="6">
        <v>0</v>
      </c>
    </row>
    <row r="19" spans="1:3">
      <c r="A19" s="8" t="s">
        <v>696</v>
      </c>
      <c r="B19" s="6">
        <v>95480.2</v>
      </c>
      <c r="C19" s="6">
        <v>0</v>
      </c>
    </row>
    <row r="20" spans="1:3">
      <c r="A20" s="8" t="s">
        <v>697</v>
      </c>
      <c r="B20" s="6">
        <v>67175.44</v>
      </c>
      <c r="C20" s="6">
        <v>0</v>
      </c>
    </row>
    <row r="21" spans="1:3">
      <c r="A21" s="8" t="s">
        <v>698</v>
      </c>
      <c r="B21" s="6">
        <v>26725.67</v>
      </c>
      <c r="C21" s="6">
        <v>0</v>
      </c>
    </row>
    <row r="22" spans="1:3">
      <c r="A22" s="8" t="s">
        <v>699</v>
      </c>
      <c r="B22" s="6">
        <v>4760</v>
      </c>
      <c r="C22" s="6">
        <v>0</v>
      </c>
    </row>
    <row r="23" spans="1:3">
      <c r="A23" s="8" t="s">
        <v>700</v>
      </c>
      <c r="B23" s="6">
        <v>10812</v>
      </c>
      <c r="C23" s="6">
        <v>0</v>
      </c>
    </row>
    <row r="24" spans="1:3">
      <c r="A24" s="8" t="s">
        <v>701</v>
      </c>
      <c r="B24" s="6">
        <v>13881.59</v>
      </c>
      <c r="C24" s="6">
        <v>0</v>
      </c>
    </row>
    <row r="25" spans="1:3">
      <c r="A25" s="8" t="s">
        <v>702</v>
      </c>
      <c r="B25" s="6">
        <v>26529.03</v>
      </c>
      <c r="C25" s="6">
        <v>0</v>
      </c>
    </row>
    <row r="26" spans="1:3">
      <c r="A26" s="8" t="s">
        <v>703</v>
      </c>
      <c r="B26" s="6">
        <v>4021.34</v>
      </c>
      <c r="C26" s="6">
        <v>0</v>
      </c>
    </row>
    <row r="27" spans="1:3">
      <c r="A27" s="8" t="s">
        <v>704</v>
      </c>
      <c r="B27" s="6">
        <v>32422.47</v>
      </c>
      <c r="C27" s="6">
        <v>0</v>
      </c>
    </row>
    <row r="28" spans="1:3">
      <c r="A28" s="8" t="s">
        <v>705</v>
      </c>
      <c r="B28" s="6">
        <v>9250</v>
      </c>
      <c r="C28" s="6">
        <v>0</v>
      </c>
    </row>
    <row r="29" spans="1:3">
      <c r="A29" s="4" t="s">
        <v>706</v>
      </c>
      <c r="B29" s="6">
        <v>0</v>
      </c>
      <c r="C29" s="6">
        <v>0</v>
      </c>
    </row>
    <row r="30" spans="1:3">
      <c r="A30" s="4" t="s">
        <v>707</v>
      </c>
      <c r="B30" s="6">
        <v>0</v>
      </c>
      <c r="C30" s="6">
        <v>0</v>
      </c>
    </row>
    <row r="31" spans="1:3">
      <c r="A31" s="7" t="s">
        <v>708</v>
      </c>
      <c r="B31" s="6">
        <v>-38145</v>
      </c>
      <c r="C31" s="6">
        <v>0</v>
      </c>
    </row>
    <row r="32" spans="1:3">
      <c r="A32" s="7" t="s">
        <v>709</v>
      </c>
      <c r="B32" s="6">
        <v>38145</v>
      </c>
      <c r="C32" s="6">
        <v>0</v>
      </c>
    </row>
    <row r="33" spans="1:3">
      <c r="A33" s="4" t="s">
        <v>21</v>
      </c>
      <c r="B33" s="6">
        <v>-430664.59</v>
      </c>
      <c r="C33" s="6">
        <v>0</v>
      </c>
    </row>
    <row r="34" spans="1:3">
      <c r="A34" s="7" t="s">
        <v>710</v>
      </c>
      <c r="B34" s="6">
        <v>-422819.59</v>
      </c>
      <c r="C34" s="6">
        <v>0</v>
      </c>
    </row>
    <row r="35" spans="1:3">
      <c r="A35" s="8" t="s">
        <v>711</v>
      </c>
      <c r="B35" s="6">
        <v>-128059</v>
      </c>
      <c r="C35" s="6">
        <v>0</v>
      </c>
    </row>
    <row r="36" spans="1:3">
      <c r="A36" s="8" t="s">
        <v>712</v>
      </c>
      <c r="B36" s="6">
        <v>-273378.09000000003</v>
      </c>
      <c r="C36" s="6">
        <v>0</v>
      </c>
    </row>
    <row r="37" spans="1:3">
      <c r="A37" s="8" t="s">
        <v>713</v>
      </c>
      <c r="B37" s="6">
        <v>-21382.5</v>
      </c>
      <c r="C37" s="6">
        <v>0</v>
      </c>
    </row>
    <row r="38" spans="1:3" ht="27">
      <c r="A38" s="7" t="s">
        <v>714</v>
      </c>
      <c r="B38" s="6">
        <v>0</v>
      </c>
      <c r="C38" s="6">
        <v>0</v>
      </c>
    </row>
    <row r="39" spans="1:3">
      <c r="A39" s="7" t="s">
        <v>715</v>
      </c>
      <c r="B39" s="6">
        <v>-7845</v>
      </c>
      <c r="C39" s="6">
        <v>0</v>
      </c>
    </row>
    <row r="40" spans="1:3">
      <c r="A40" s="8" t="s">
        <v>716</v>
      </c>
      <c r="B40" s="6">
        <v>-7845</v>
      </c>
      <c r="C40" s="6">
        <v>0</v>
      </c>
    </row>
    <row r="41" spans="1:3" ht="27">
      <c r="A41" s="7" t="s">
        <v>717</v>
      </c>
      <c r="B41" s="6">
        <v>0</v>
      </c>
      <c r="C41" s="6">
        <v>0</v>
      </c>
    </row>
    <row r="42" spans="1:3">
      <c r="A42" s="4" t="s">
        <v>22</v>
      </c>
      <c r="B42" s="6">
        <v>0</v>
      </c>
      <c r="C42" s="6">
        <v>0</v>
      </c>
    </row>
    <row r="43" spans="1:3">
      <c r="A43" s="7" t="s">
        <v>718</v>
      </c>
      <c r="B43" s="6">
        <v>0</v>
      </c>
      <c r="C43" s="6">
        <v>0</v>
      </c>
    </row>
    <row r="44" spans="1:3">
      <c r="A44" s="7" t="s">
        <v>719</v>
      </c>
      <c r="B44" s="6">
        <v>0</v>
      </c>
      <c r="C44" s="6">
        <v>0</v>
      </c>
    </row>
    <row r="45" spans="1:3">
      <c r="A45" s="4" t="s">
        <v>23</v>
      </c>
      <c r="B45" s="6">
        <v>-382150.75</v>
      </c>
      <c r="C45" s="6">
        <v>0</v>
      </c>
    </row>
    <row r="46" spans="1:3">
      <c r="A46" s="7" t="s">
        <v>720</v>
      </c>
      <c r="B46" s="6">
        <v>-310063.87</v>
      </c>
      <c r="C46" s="6">
        <v>0</v>
      </c>
    </row>
    <row r="47" spans="1:3">
      <c r="A47" s="8" t="s">
        <v>721</v>
      </c>
      <c r="B47" s="6">
        <v>-38218.44</v>
      </c>
      <c r="C47" s="6">
        <v>0</v>
      </c>
    </row>
    <row r="48" spans="1:3">
      <c r="A48" s="8" t="s">
        <v>722</v>
      </c>
      <c r="B48" s="6">
        <v>-27000</v>
      </c>
      <c r="C48" s="6">
        <v>0</v>
      </c>
    </row>
    <row r="49" spans="1:3">
      <c r="A49" s="8" t="s">
        <v>723</v>
      </c>
      <c r="B49" s="6">
        <v>-9185.7999999999993</v>
      </c>
      <c r="C49" s="6">
        <v>0</v>
      </c>
    </row>
    <row r="50" spans="1:3">
      <c r="A50" s="8" t="s">
        <v>724</v>
      </c>
      <c r="B50" s="6">
        <v>-17954.509999999998</v>
      </c>
      <c r="C50" s="6">
        <v>0</v>
      </c>
    </row>
    <row r="51" spans="1:3">
      <c r="A51" s="8" t="s">
        <v>725</v>
      </c>
      <c r="B51" s="6">
        <v>-19443.28</v>
      </c>
      <c r="C51" s="6">
        <v>0</v>
      </c>
    </row>
    <row r="52" spans="1:3">
      <c r="A52" s="8" t="s">
        <v>726</v>
      </c>
      <c r="B52" s="6">
        <v>-26858.17</v>
      </c>
      <c r="C52" s="6">
        <v>0</v>
      </c>
    </row>
    <row r="53" spans="1:3">
      <c r="A53" s="8" t="s">
        <v>727</v>
      </c>
      <c r="B53" s="6">
        <v>-9728.7099999999991</v>
      </c>
      <c r="C53" s="6">
        <v>0</v>
      </c>
    </row>
    <row r="54" spans="1:3">
      <c r="A54" s="8" t="s">
        <v>728</v>
      </c>
      <c r="B54" s="6">
        <v>-10172.91</v>
      </c>
      <c r="C54" s="6">
        <v>0</v>
      </c>
    </row>
    <row r="55" spans="1:3">
      <c r="A55" s="8" t="s">
        <v>729</v>
      </c>
      <c r="B55" s="6">
        <v>-45090.66</v>
      </c>
      <c r="C55" s="6">
        <v>0</v>
      </c>
    </row>
    <row r="56" spans="1:3">
      <c r="A56" s="8" t="s">
        <v>730</v>
      </c>
      <c r="B56" s="6">
        <v>-13175.53</v>
      </c>
      <c r="C56" s="6">
        <v>0</v>
      </c>
    </row>
    <row r="57" spans="1:3">
      <c r="A57" s="8" t="s">
        <v>731</v>
      </c>
      <c r="B57" s="6">
        <v>-11297.7</v>
      </c>
      <c r="C57" s="6">
        <v>0</v>
      </c>
    </row>
    <row r="58" spans="1:3">
      <c r="A58" s="8" t="s">
        <v>732</v>
      </c>
      <c r="B58" s="6">
        <v>-13943.82</v>
      </c>
      <c r="C58" s="6">
        <v>0</v>
      </c>
    </row>
    <row r="59" spans="1:3">
      <c r="A59" s="8" t="s">
        <v>733</v>
      </c>
      <c r="B59" s="6">
        <v>-2943.67</v>
      </c>
      <c r="C59" s="6">
        <v>0</v>
      </c>
    </row>
    <row r="60" spans="1:3">
      <c r="A60" s="8" t="s">
        <v>734</v>
      </c>
      <c r="B60" s="6">
        <v>-11629.2</v>
      </c>
      <c r="C60" s="6">
        <v>0</v>
      </c>
    </row>
    <row r="61" spans="1:3">
      <c r="A61" s="8" t="s">
        <v>735</v>
      </c>
      <c r="B61" s="6">
        <v>-548.66</v>
      </c>
      <c r="C61" s="6">
        <v>0</v>
      </c>
    </row>
    <row r="62" spans="1:3">
      <c r="A62" s="8" t="s">
        <v>736</v>
      </c>
      <c r="B62" s="6">
        <v>-14704.49</v>
      </c>
      <c r="C62" s="6">
        <v>0</v>
      </c>
    </row>
    <row r="63" spans="1:3">
      <c r="A63" s="8" t="s">
        <v>737</v>
      </c>
      <c r="B63" s="6">
        <v>-12581.3</v>
      </c>
      <c r="C63" s="6">
        <v>0</v>
      </c>
    </row>
    <row r="64" spans="1:3">
      <c r="A64" s="8" t="s">
        <v>738</v>
      </c>
      <c r="B64" s="6">
        <v>-10516.27</v>
      </c>
      <c r="C64" s="6">
        <v>0</v>
      </c>
    </row>
    <row r="65" spans="1:3">
      <c r="A65" s="8" t="s">
        <v>739</v>
      </c>
      <c r="B65" s="6">
        <v>-6032.98</v>
      </c>
      <c r="C65" s="6">
        <v>0</v>
      </c>
    </row>
    <row r="66" spans="1:3">
      <c r="A66" s="8" t="s">
        <v>740</v>
      </c>
      <c r="B66" s="6">
        <v>-1284.1099999999999</v>
      </c>
      <c r="C66" s="6">
        <v>0</v>
      </c>
    </row>
    <row r="67" spans="1:3">
      <c r="A67" s="8" t="s">
        <v>741</v>
      </c>
      <c r="B67" s="6">
        <v>-3282.29</v>
      </c>
      <c r="C67" s="6">
        <v>0</v>
      </c>
    </row>
    <row r="68" spans="1:3">
      <c r="A68" s="8" t="s">
        <v>742</v>
      </c>
      <c r="B68" s="6">
        <v>-4471.37</v>
      </c>
      <c r="C68" s="6">
        <v>0</v>
      </c>
    </row>
    <row r="69" spans="1:3">
      <c r="A69" s="7" t="s">
        <v>743</v>
      </c>
      <c r="B69" s="6">
        <v>-72086.880000000005</v>
      </c>
      <c r="C69" s="6">
        <v>0</v>
      </c>
    </row>
    <row r="70" spans="1:3">
      <c r="A70" s="8" t="s">
        <v>744</v>
      </c>
      <c r="B70" s="6">
        <v>-72086.880000000005</v>
      </c>
      <c r="C70" s="6">
        <v>0</v>
      </c>
    </row>
    <row r="71" spans="1:3">
      <c r="A71" s="7" t="s">
        <v>745</v>
      </c>
      <c r="B71" s="6">
        <v>0</v>
      </c>
      <c r="C71" s="6">
        <v>0</v>
      </c>
    </row>
    <row r="72" spans="1:3">
      <c r="A72" s="4" t="s">
        <v>24</v>
      </c>
      <c r="B72" s="6">
        <v>-367003.72</v>
      </c>
      <c r="C72" s="6">
        <v>0</v>
      </c>
    </row>
    <row r="73" spans="1:3">
      <c r="A73" s="7" t="s">
        <v>746</v>
      </c>
      <c r="B73" s="6">
        <v>-365477.27</v>
      </c>
      <c r="C73" s="6">
        <v>0</v>
      </c>
    </row>
    <row r="74" spans="1:3">
      <c r="A74" s="8" t="s">
        <v>747</v>
      </c>
      <c r="B74" s="6">
        <v>-25269.22</v>
      </c>
      <c r="C74" s="6">
        <v>0</v>
      </c>
    </row>
    <row r="75" spans="1:3">
      <c r="A75" s="8" t="s">
        <v>748</v>
      </c>
      <c r="B75" s="6">
        <v>-230674.94</v>
      </c>
      <c r="C75" s="6">
        <v>0</v>
      </c>
    </row>
    <row r="76" spans="1:3">
      <c r="A76" s="8" t="s">
        <v>749</v>
      </c>
      <c r="B76" s="6">
        <v>-16285.69</v>
      </c>
      <c r="C76" s="6">
        <v>0</v>
      </c>
    </row>
    <row r="77" spans="1:3">
      <c r="A77" s="8" t="s">
        <v>750</v>
      </c>
      <c r="B77" s="6">
        <v>-16745.490000000002</v>
      </c>
      <c r="C77" s="6">
        <v>0</v>
      </c>
    </row>
    <row r="78" spans="1:3">
      <c r="A78" s="8" t="s">
        <v>751</v>
      </c>
      <c r="B78" s="6">
        <v>-1411.85</v>
      </c>
      <c r="C78" s="6">
        <v>0</v>
      </c>
    </row>
    <row r="79" spans="1:3">
      <c r="A79" s="8" t="s">
        <v>752</v>
      </c>
      <c r="B79" s="6">
        <v>-1541.54</v>
      </c>
      <c r="C79" s="6">
        <v>0</v>
      </c>
    </row>
    <row r="80" spans="1:3">
      <c r="A80" s="8" t="s">
        <v>753</v>
      </c>
      <c r="B80" s="6">
        <v>-3188.36</v>
      </c>
      <c r="C80" s="6">
        <v>0</v>
      </c>
    </row>
    <row r="81" spans="1:3">
      <c r="A81" s="8" t="s">
        <v>754</v>
      </c>
      <c r="B81" s="6">
        <v>58425.51</v>
      </c>
      <c r="C81" s="6">
        <v>0</v>
      </c>
    </row>
    <row r="82" spans="1:3">
      <c r="A82" s="8" t="s">
        <v>755</v>
      </c>
      <c r="B82" s="6">
        <v>-28620.5</v>
      </c>
      <c r="C82" s="6">
        <v>0</v>
      </c>
    </row>
    <row r="83" spans="1:3">
      <c r="A83" s="8" t="s">
        <v>756</v>
      </c>
      <c r="B83" s="6">
        <v>-7115.44</v>
      </c>
      <c r="C83" s="6">
        <v>0</v>
      </c>
    </row>
    <row r="84" spans="1:3">
      <c r="A84" s="8" t="s">
        <v>757</v>
      </c>
      <c r="B84" s="6">
        <v>-4876.62</v>
      </c>
      <c r="C84" s="6">
        <v>0</v>
      </c>
    </row>
    <row r="85" spans="1:3">
      <c r="A85" s="8" t="s">
        <v>758</v>
      </c>
      <c r="B85" s="6">
        <v>-623.64</v>
      </c>
      <c r="C85" s="6">
        <v>0</v>
      </c>
    </row>
    <row r="86" spans="1:3">
      <c r="A86" s="8" t="s">
        <v>759</v>
      </c>
      <c r="B86" s="6">
        <v>-79030.039999999994</v>
      </c>
      <c r="C86" s="6">
        <v>0</v>
      </c>
    </row>
    <row r="87" spans="1:3">
      <c r="A87" s="8" t="s">
        <v>760</v>
      </c>
      <c r="B87" s="6">
        <v>-840.85</v>
      </c>
      <c r="C87" s="6">
        <v>0</v>
      </c>
    </row>
    <row r="88" spans="1:3">
      <c r="A88" s="8" t="s">
        <v>761</v>
      </c>
      <c r="B88" s="6">
        <v>-3743.89</v>
      </c>
      <c r="C88" s="6">
        <v>0</v>
      </c>
    </row>
    <row r="89" spans="1:3">
      <c r="A89" s="8" t="s">
        <v>762</v>
      </c>
      <c r="B89" s="6">
        <v>-2142.0700000000002</v>
      </c>
      <c r="C89" s="6">
        <v>0</v>
      </c>
    </row>
    <row r="90" spans="1:3">
      <c r="A90" s="8" t="s">
        <v>763</v>
      </c>
      <c r="B90" s="6">
        <v>-425.15</v>
      </c>
      <c r="C90" s="6">
        <v>0</v>
      </c>
    </row>
    <row r="91" spans="1:3">
      <c r="A91" s="8" t="s">
        <v>764</v>
      </c>
      <c r="B91" s="6">
        <v>-798.99</v>
      </c>
      <c r="C91" s="6">
        <v>0</v>
      </c>
    </row>
    <row r="92" spans="1:3">
      <c r="A92" s="8" t="s">
        <v>765</v>
      </c>
      <c r="B92" s="6">
        <v>-405.47</v>
      </c>
      <c r="C92" s="6">
        <v>0</v>
      </c>
    </row>
    <row r="93" spans="1:3">
      <c r="A93" s="8" t="s">
        <v>766</v>
      </c>
      <c r="B93" s="6">
        <v>-147.43</v>
      </c>
      <c r="C93" s="6">
        <v>0</v>
      </c>
    </row>
    <row r="94" spans="1:3">
      <c r="A94" s="8" t="s">
        <v>767</v>
      </c>
      <c r="B94" s="6">
        <v>-15.6</v>
      </c>
      <c r="C94" s="6">
        <v>0</v>
      </c>
    </row>
    <row r="95" spans="1:3">
      <c r="A95" s="7" t="s">
        <v>768</v>
      </c>
      <c r="B95" s="6">
        <v>-1526.45</v>
      </c>
      <c r="C95" s="6">
        <v>0</v>
      </c>
    </row>
    <row r="96" spans="1:3">
      <c r="A96" s="8" t="s">
        <v>769</v>
      </c>
      <c r="B96" s="6">
        <v>-1526.45</v>
      </c>
      <c r="C96" s="6">
        <v>0</v>
      </c>
    </row>
    <row r="97" spans="1:3" ht="27">
      <c r="A97" s="7" t="s">
        <v>770</v>
      </c>
      <c r="B97" s="6">
        <v>0</v>
      </c>
      <c r="C97" s="6">
        <v>0</v>
      </c>
    </row>
    <row r="98" spans="1:3">
      <c r="A98" s="7" t="s">
        <v>771</v>
      </c>
      <c r="B98" s="6">
        <v>0</v>
      </c>
      <c r="C98" s="6">
        <v>0</v>
      </c>
    </row>
    <row r="99" spans="1:3">
      <c r="A99" s="4" t="s">
        <v>772</v>
      </c>
      <c r="B99" s="6">
        <v>-6960</v>
      </c>
      <c r="C99" s="6">
        <v>0</v>
      </c>
    </row>
    <row r="100" spans="1:3">
      <c r="A100" s="7" t="s">
        <v>773</v>
      </c>
      <c r="B100" s="6">
        <v>-617.34</v>
      </c>
      <c r="C100" s="6">
        <v>0</v>
      </c>
    </row>
    <row r="101" spans="1:3">
      <c r="A101" s="7" t="s">
        <v>774</v>
      </c>
      <c r="B101" s="6">
        <v>-6342.66</v>
      </c>
      <c r="C101" s="6">
        <v>0</v>
      </c>
    </row>
    <row r="102" spans="1:3">
      <c r="A102" s="4" t="s">
        <v>775</v>
      </c>
      <c r="B102" s="6">
        <v>0</v>
      </c>
      <c r="C102" s="6">
        <v>0</v>
      </c>
    </row>
    <row r="103" spans="1:3">
      <c r="A103" s="4" t="s">
        <v>776</v>
      </c>
      <c r="B103" s="6">
        <v>0</v>
      </c>
      <c r="C103" s="6">
        <v>0</v>
      </c>
    </row>
    <row r="104" spans="1:3">
      <c r="A104" s="4" t="s">
        <v>25</v>
      </c>
      <c r="B104" s="6">
        <v>3603.41</v>
      </c>
      <c r="C104" s="6">
        <v>0</v>
      </c>
    </row>
    <row r="105" spans="1:3">
      <c r="A105" s="7" t="s">
        <v>777</v>
      </c>
      <c r="B105" s="6">
        <v>-816.99</v>
      </c>
      <c r="C105" s="6">
        <v>0</v>
      </c>
    </row>
    <row r="106" spans="1:3">
      <c r="A106" s="8" t="s">
        <v>778</v>
      </c>
      <c r="B106" s="6">
        <v>-816.99</v>
      </c>
      <c r="C106" s="6">
        <v>0</v>
      </c>
    </row>
    <row r="107" spans="1:3">
      <c r="A107" s="7" t="s">
        <v>779</v>
      </c>
      <c r="B107" s="6">
        <v>4420.3999999999996</v>
      </c>
      <c r="C107" s="6">
        <v>0</v>
      </c>
    </row>
    <row r="108" spans="1:3">
      <c r="A108" s="8" t="s">
        <v>780</v>
      </c>
      <c r="B108" s="6">
        <v>4420.3999999999996</v>
      </c>
      <c r="C108" s="6">
        <v>0</v>
      </c>
    </row>
    <row r="109" spans="1:3">
      <c r="A109" s="4" t="s">
        <v>781</v>
      </c>
      <c r="B109" s="6">
        <v>0</v>
      </c>
      <c r="C109" s="6">
        <v>0</v>
      </c>
    </row>
    <row r="110" spans="1:3">
      <c r="A110" s="4" t="s">
        <v>782</v>
      </c>
      <c r="B110" s="6">
        <v>6698.63</v>
      </c>
      <c r="C110" s="6">
        <v>0</v>
      </c>
    </row>
    <row r="111" spans="1:3">
      <c r="A111" s="7" t="s">
        <v>783</v>
      </c>
      <c r="B111" s="6">
        <v>-9919.69</v>
      </c>
      <c r="C111" s="6">
        <v>0</v>
      </c>
    </row>
    <row r="112" spans="1:3">
      <c r="A112" s="7" t="s">
        <v>784</v>
      </c>
      <c r="B112" s="6">
        <v>16618.32</v>
      </c>
      <c r="C112" s="6">
        <v>0</v>
      </c>
    </row>
    <row r="113" spans="1:3">
      <c r="A113" s="4" t="s">
        <v>785</v>
      </c>
      <c r="B113" s="6">
        <v>805052.3</v>
      </c>
      <c r="C113" s="6">
        <v>0</v>
      </c>
    </row>
    <row r="114" spans="1:3">
      <c r="A114" s="4" t="s">
        <v>26</v>
      </c>
      <c r="B114" s="6">
        <v>36201.19</v>
      </c>
      <c r="C114" s="6">
        <v>0</v>
      </c>
    </row>
    <row r="115" spans="1:3">
      <c r="A115" s="7" t="s">
        <v>786</v>
      </c>
      <c r="B115" s="6">
        <v>0</v>
      </c>
      <c r="C115" s="6">
        <v>0</v>
      </c>
    </row>
    <row r="116" spans="1:3">
      <c r="A116" s="8" t="s">
        <v>787</v>
      </c>
      <c r="B116" s="6">
        <v>0</v>
      </c>
      <c r="C116" s="6">
        <v>0</v>
      </c>
    </row>
    <row r="117" spans="1:3">
      <c r="A117" s="8" t="s">
        <v>788</v>
      </c>
      <c r="B117" s="6">
        <v>0</v>
      </c>
      <c r="C117" s="6">
        <v>0</v>
      </c>
    </row>
    <row r="118" spans="1:3">
      <c r="A118" s="7" t="s">
        <v>789</v>
      </c>
      <c r="B118" s="6">
        <v>36201.19</v>
      </c>
      <c r="C118" s="6">
        <v>0</v>
      </c>
    </row>
    <row r="119" spans="1:3">
      <c r="A119" s="8" t="s">
        <v>790</v>
      </c>
      <c r="B119" s="6">
        <v>28930.61</v>
      </c>
      <c r="C119" s="6">
        <v>0</v>
      </c>
    </row>
    <row r="120" spans="1:3">
      <c r="A120" s="9" t="s">
        <v>791</v>
      </c>
      <c r="B120" s="6">
        <v>4435.1400000000003</v>
      </c>
      <c r="C120" s="6">
        <v>0</v>
      </c>
    </row>
    <row r="121" spans="1:3">
      <c r="A121" s="9" t="s">
        <v>792</v>
      </c>
      <c r="B121" s="6">
        <v>22679.43</v>
      </c>
      <c r="C121" s="6">
        <v>0</v>
      </c>
    </row>
    <row r="122" spans="1:3">
      <c r="A122" s="9" t="s">
        <v>793</v>
      </c>
      <c r="B122" s="6">
        <v>1816.04</v>
      </c>
      <c r="C122" s="6">
        <v>0</v>
      </c>
    </row>
    <row r="123" spans="1:3">
      <c r="A123" s="8" t="s">
        <v>794</v>
      </c>
      <c r="B123" s="6">
        <v>7270.58</v>
      </c>
      <c r="C123" s="6">
        <v>0</v>
      </c>
    </row>
    <row r="124" spans="1:3">
      <c r="A124" s="9" t="s">
        <v>795</v>
      </c>
      <c r="B124" s="6">
        <v>7270.58</v>
      </c>
      <c r="C124" s="6">
        <v>0</v>
      </c>
    </row>
    <row r="125" spans="1:3">
      <c r="A125" s="7" t="s">
        <v>796</v>
      </c>
      <c r="B125" s="6">
        <v>0</v>
      </c>
      <c r="C125" s="6">
        <v>0</v>
      </c>
    </row>
    <row r="126" spans="1:3">
      <c r="A126" s="4" t="s">
        <v>27</v>
      </c>
      <c r="B126" s="6">
        <v>-58006.16</v>
      </c>
      <c r="C126" s="6">
        <v>0</v>
      </c>
    </row>
    <row r="127" spans="1:3" ht="27">
      <c r="A127" s="7" t="s">
        <v>797</v>
      </c>
      <c r="B127" s="6">
        <v>-116.56</v>
      </c>
      <c r="C127" s="6">
        <v>0</v>
      </c>
    </row>
    <row r="128" spans="1:3">
      <c r="A128" s="8" t="s">
        <v>798</v>
      </c>
      <c r="B128" s="6">
        <v>-116.56</v>
      </c>
      <c r="C128" s="6">
        <v>0</v>
      </c>
    </row>
    <row r="129" spans="1:3" ht="27">
      <c r="A129" s="7" t="s">
        <v>799</v>
      </c>
      <c r="B129" s="6">
        <v>-57889.599999999999</v>
      </c>
      <c r="C129" s="6">
        <v>0</v>
      </c>
    </row>
    <row r="130" spans="1:3">
      <c r="A130" s="8" t="s">
        <v>800</v>
      </c>
      <c r="B130" s="6">
        <v>-22475.02</v>
      </c>
      <c r="C130" s="6">
        <v>0</v>
      </c>
    </row>
    <row r="131" spans="1:3">
      <c r="A131" s="8" t="s">
        <v>801</v>
      </c>
      <c r="B131" s="6">
        <v>-1244.31</v>
      </c>
      <c r="C131" s="6">
        <v>0</v>
      </c>
    </row>
    <row r="132" spans="1:3">
      <c r="A132" s="8" t="s">
        <v>802</v>
      </c>
      <c r="B132" s="6">
        <v>-172.31</v>
      </c>
      <c r="C132" s="6">
        <v>0</v>
      </c>
    </row>
    <row r="133" spans="1:3">
      <c r="A133" s="8" t="s">
        <v>803</v>
      </c>
      <c r="B133" s="6">
        <v>-4712.99</v>
      </c>
      <c r="C133" s="6">
        <v>0</v>
      </c>
    </row>
    <row r="134" spans="1:3">
      <c r="A134" s="8" t="s">
        <v>804</v>
      </c>
      <c r="B134" s="6">
        <v>-578.15</v>
      </c>
      <c r="C134" s="6">
        <v>0</v>
      </c>
    </row>
    <row r="135" spans="1:3">
      <c r="A135" s="8" t="s">
        <v>805</v>
      </c>
      <c r="B135" s="6">
        <v>-575.03</v>
      </c>
      <c r="C135" s="6">
        <v>0</v>
      </c>
    </row>
    <row r="136" spans="1:3">
      <c r="A136" s="8" t="s">
        <v>806</v>
      </c>
      <c r="B136" s="6">
        <v>-690.17</v>
      </c>
      <c r="C136" s="6">
        <v>0</v>
      </c>
    </row>
    <row r="137" spans="1:3">
      <c r="A137" s="8" t="s">
        <v>807</v>
      </c>
      <c r="B137" s="6">
        <v>-417.47</v>
      </c>
      <c r="C137" s="6">
        <v>0</v>
      </c>
    </row>
    <row r="138" spans="1:3">
      <c r="A138" s="8" t="s">
        <v>808</v>
      </c>
      <c r="B138" s="6">
        <v>-1577.58</v>
      </c>
      <c r="C138" s="6">
        <v>0</v>
      </c>
    </row>
    <row r="139" spans="1:3">
      <c r="A139" s="8" t="s">
        <v>809</v>
      </c>
      <c r="B139" s="6">
        <v>-431.03</v>
      </c>
      <c r="C139" s="6">
        <v>0</v>
      </c>
    </row>
    <row r="140" spans="1:3">
      <c r="A140" s="8" t="s">
        <v>810</v>
      </c>
      <c r="B140" s="6">
        <v>-2411.19</v>
      </c>
      <c r="C140" s="6">
        <v>0</v>
      </c>
    </row>
    <row r="141" spans="1:3">
      <c r="A141" s="8" t="s">
        <v>811</v>
      </c>
      <c r="B141" s="6">
        <v>-2144.92</v>
      </c>
      <c r="C141" s="6">
        <v>0</v>
      </c>
    </row>
    <row r="142" spans="1:3">
      <c r="A142" s="8" t="s">
        <v>812</v>
      </c>
      <c r="B142" s="6">
        <v>-1613.3</v>
      </c>
      <c r="C142" s="6">
        <v>0</v>
      </c>
    </row>
    <row r="143" spans="1:3">
      <c r="A143" s="8" t="s">
        <v>813</v>
      </c>
      <c r="B143" s="6">
        <v>-3024.54</v>
      </c>
      <c r="C143" s="6">
        <v>0</v>
      </c>
    </row>
    <row r="144" spans="1:3">
      <c r="A144" s="8" t="s">
        <v>814</v>
      </c>
      <c r="B144" s="6">
        <v>-3705.56</v>
      </c>
      <c r="C144" s="6">
        <v>0</v>
      </c>
    </row>
    <row r="145" spans="1:3">
      <c r="A145" s="8" t="s">
        <v>815</v>
      </c>
      <c r="B145" s="6">
        <v>-1065.8</v>
      </c>
      <c r="C145" s="6">
        <v>0</v>
      </c>
    </row>
    <row r="146" spans="1:3">
      <c r="A146" s="8" t="s">
        <v>816</v>
      </c>
      <c r="B146" s="6">
        <v>-1085.3900000000001</v>
      </c>
      <c r="C146" s="6">
        <v>0</v>
      </c>
    </row>
    <row r="147" spans="1:3">
      <c r="A147" s="8" t="s">
        <v>817</v>
      </c>
      <c r="B147" s="6">
        <v>690.72</v>
      </c>
      <c r="C147" s="6">
        <v>0</v>
      </c>
    </row>
    <row r="148" spans="1:3">
      <c r="A148" s="8" t="s">
        <v>818</v>
      </c>
      <c r="B148" s="6">
        <v>-646.94000000000005</v>
      </c>
      <c r="C148" s="6">
        <v>0</v>
      </c>
    </row>
    <row r="149" spans="1:3">
      <c r="A149" s="8" t="s">
        <v>819</v>
      </c>
      <c r="B149" s="6">
        <v>-1908.27</v>
      </c>
      <c r="C149" s="6">
        <v>0</v>
      </c>
    </row>
    <row r="150" spans="1:3">
      <c r="A150" s="8" t="s">
        <v>820</v>
      </c>
      <c r="B150" s="6">
        <v>-1033.1199999999999</v>
      </c>
      <c r="C150" s="6">
        <v>0</v>
      </c>
    </row>
    <row r="151" spans="1:3">
      <c r="A151" s="8" t="s">
        <v>821</v>
      </c>
      <c r="B151" s="6">
        <v>-1751.64</v>
      </c>
      <c r="C151" s="6">
        <v>0</v>
      </c>
    </row>
    <row r="152" spans="1:3">
      <c r="A152" s="8" t="s">
        <v>822</v>
      </c>
      <c r="B152" s="6">
        <v>-5315.59</v>
      </c>
      <c r="C152" s="6">
        <v>0</v>
      </c>
    </row>
    <row r="153" spans="1:3">
      <c r="A153" s="7" t="s">
        <v>823</v>
      </c>
      <c r="B153" s="6">
        <v>0</v>
      </c>
      <c r="C153" s="6">
        <v>0</v>
      </c>
    </row>
    <row r="154" spans="1:3">
      <c r="A154" s="4" t="s">
        <v>28</v>
      </c>
      <c r="B154" s="6">
        <v>0</v>
      </c>
      <c r="C154" s="6">
        <v>0</v>
      </c>
    </row>
    <row r="155" spans="1:3">
      <c r="A155" s="7" t="s">
        <v>824</v>
      </c>
      <c r="B155" s="6">
        <v>0</v>
      </c>
      <c r="C155" s="6">
        <v>0</v>
      </c>
    </row>
    <row r="156" spans="1:3">
      <c r="A156" s="7" t="s">
        <v>825</v>
      </c>
      <c r="B156" s="6">
        <v>0</v>
      </c>
      <c r="C156" s="6">
        <v>0</v>
      </c>
    </row>
    <row r="157" spans="1:3">
      <c r="A157" s="4" t="s">
        <v>826</v>
      </c>
      <c r="B157" s="6">
        <v>-13253.77</v>
      </c>
      <c r="C157" s="6">
        <v>0</v>
      </c>
    </row>
    <row r="158" spans="1:3">
      <c r="A158" s="7" t="s">
        <v>827</v>
      </c>
      <c r="B158" s="6">
        <v>-24171.53</v>
      </c>
      <c r="C158" s="6">
        <v>0</v>
      </c>
    </row>
    <row r="159" spans="1:3">
      <c r="A159" s="7" t="s">
        <v>828</v>
      </c>
      <c r="B159" s="6">
        <v>10917.76</v>
      </c>
      <c r="C159" s="6">
        <v>0</v>
      </c>
    </row>
    <row r="160" spans="1:3">
      <c r="A160" s="4" t="s">
        <v>29</v>
      </c>
      <c r="B160" s="6">
        <v>0</v>
      </c>
      <c r="C160" s="6">
        <v>0</v>
      </c>
    </row>
    <row r="161" spans="1:3">
      <c r="A161" s="7" t="s">
        <v>829</v>
      </c>
      <c r="B161" s="6">
        <v>0</v>
      </c>
      <c r="C161" s="6">
        <v>0</v>
      </c>
    </row>
    <row r="162" spans="1:3">
      <c r="A162" s="7" t="s">
        <v>830</v>
      </c>
      <c r="B162" s="6">
        <v>0</v>
      </c>
      <c r="C162" s="6">
        <v>0</v>
      </c>
    </row>
    <row r="163" spans="1:3">
      <c r="A163" s="4" t="s">
        <v>30</v>
      </c>
      <c r="B163" s="6">
        <v>0</v>
      </c>
      <c r="C163" s="6">
        <v>0</v>
      </c>
    </row>
    <row r="164" spans="1:3">
      <c r="A164" s="7" t="s">
        <v>31</v>
      </c>
      <c r="B164" s="6">
        <v>0</v>
      </c>
      <c r="C164" s="6">
        <v>0</v>
      </c>
    </row>
    <row r="165" spans="1:3">
      <c r="A165" s="7" t="s">
        <v>32</v>
      </c>
      <c r="B165" s="6">
        <v>0</v>
      </c>
      <c r="C165" s="6">
        <v>0</v>
      </c>
    </row>
    <row r="166" spans="1:3">
      <c r="A166" s="7" t="s">
        <v>33</v>
      </c>
      <c r="B166" s="6">
        <v>0</v>
      </c>
      <c r="C166" s="6">
        <v>0</v>
      </c>
    </row>
    <row r="167" spans="1:3">
      <c r="A167" s="4" t="s">
        <v>831</v>
      </c>
      <c r="B167" s="6">
        <v>-35058.74</v>
      </c>
      <c r="C167" s="6">
        <v>0</v>
      </c>
    </row>
    <row r="168" spans="1:3">
      <c r="A168" s="4" t="s">
        <v>832</v>
      </c>
      <c r="B168" s="6">
        <v>769993.56</v>
      </c>
      <c r="C168" s="6">
        <v>0</v>
      </c>
    </row>
    <row r="169" spans="1:3">
      <c r="A169" s="4" t="s">
        <v>833</v>
      </c>
      <c r="B169" s="6">
        <v>-21426.11</v>
      </c>
      <c r="C169" s="6">
        <v>0</v>
      </c>
    </row>
    <row r="170" spans="1:3">
      <c r="A170" s="7" t="s">
        <v>834</v>
      </c>
      <c r="B170" s="6">
        <v>-21426.11</v>
      </c>
      <c r="C170" s="6">
        <v>0</v>
      </c>
    </row>
    <row r="171" spans="1:3">
      <c r="A171" s="4" t="s">
        <v>835</v>
      </c>
      <c r="B171" s="6">
        <v>748567.45</v>
      </c>
      <c r="C171" s="6">
        <v>0</v>
      </c>
    </row>
    <row r="172" spans="1:3">
      <c r="A172" s="5" t="s">
        <v>836</v>
      </c>
      <c r="B172" s="6">
        <v>0</v>
      </c>
      <c r="C172" s="6">
        <v>0</v>
      </c>
    </row>
    <row r="173" spans="1:3">
      <c r="A173" s="4" t="s">
        <v>837</v>
      </c>
      <c r="B173" s="6">
        <v>0</v>
      </c>
      <c r="C173" s="6">
        <v>0</v>
      </c>
    </row>
    <row r="174" spans="1:3">
      <c r="A174" s="4" t="s">
        <v>838</v>
      </c>
      <c r="B174" s="6">
        <v>748567.45</v>
      </c>
      <c r="C174" s="6">
        <v>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6"/>
  <sheetViews>
    <sheetView topLeftCell="A47" workbookViewId="0">
      <selection activeCell="A73" sqref="A73"/>
    </sheetView>
  </sheetViews>
  <sheetFormatPr baseColWidth="10" defaultRowHeight="15"/>
  <cols>
    <col min="1" max="1" width="61" bestFit="1" customWidth="1"/>
    <col min="2" max="2" width="23.7109375" customWidth="1"/>
    <col min="4" max="4" width="60.42578125" bestFit="1" customWidth="1"/>
    <col min="5" max="5" width="14.5703125" bestFit="1" customWidth="1"/>
    <col min="7" max="7" width="4.7109375" customWidth="1"/>
    <col min="9" max="9" width="17.140625" customWidth="1"/>
    <col min="10" max="10" width="29.42578125" customWidth="1"/>
    <col min="11" max="11" width="4.140625" customWidth="1"/>
    <col min="12" max="12" width="11.7109375" bestFit="1" customWidth="1"/>
    <col min="13" max="13" width="5.140625" customWidth="1"/>
    <col min="14" max="14" width="11.42578125" hidden="1" customWidth="1"/>
    <col min="15" max="15" width="3.42578125" customWidth="1"/>
    <col min="20" max="20" width="11.7109375" bestFit="1" customWidth="1"/>
  </cols>
  <sheetData>
    <row r="1" spans="1:10" ht="19.5" customHeight="1">
      <c r="A1" s="163" t="s">
        <v>975</v>
      </c>
      <c r="B1" s="163"/>
      <c r="C1" s="163"/>
      <c r="D1" s="163"/>
      <c r="E1" s="163"/>
    </row>
    <row r="2" spans="1:10" ht="17.25" customHeight="1">
      <c r="A2" s="14"/>
    </row>
    <row r="3" spans="1:10">
      <c r="C3" s="14" t="s">
        <v>976</v>
      </c>
    </row>
    <row r="4" spans="1:10">
      <c r="A4" s="14" t="s">
        <v>977</v>
      </c>
      <c r="J4" s="65"/>
    </row>
    <row r="5" spans="1:10">
      <c r="A5" s="14" t="s">
        <v>978</v>
      </c>
      <c r="D5" s="65"/>
      <c r="J5" s="65"/>
    </row>
    <row r="6" spans="1:10">
      <c r="A6" s="14" t="s">
        <v>979</v>
      </c>
    </row>
    <row r="7" spans="1:10">
      <c r="A7" s="18" t="s">
        <v>980</v>
      </c>
      <c r="B7" s="19">
        <v>2017</v>
      </c>
      <c r="C7" s="20" t="s">
        <v>981</v>
      </c>
      <c r="D7" s="18" t="s">
        <v>980</v>
      </c>
      <c r="E7" s="19">
        <v>2017</v>
      </c>
      <c r="F7" s="20" t="s">
        <v>981</v>
      </c>
    </row>
    <row r="8" spans="1:10" ht="19.5" customHeight="1"/>
    <row r="9" spans="1:10" ht="17.25" customHeight="1">
      <c r="A9" s="11" t="s">
        <v>839</v>
      </c>
      <c r="B9" s="12">
        <v>2610975.7200000002</v>
      </c>
      <c r="C9" s="13"/>
      <c r="D9" s="11" t="s">
        <v>1109</v>
      </c>
      <c r="E9" s="12">
        <v>3361460.91</v>
      </c>
      <c r="F9" s="13"/>
    </row>
    <row r="10" spans="1:10">
      <c r="A10" s="14" t="s">
        <v>840</v>
      </c>
      <c r="B10" s="15">
        <v>2712.45</v>
      </c>
      <c r="C10" s="13" t="s">
        <v>841</v>
      </c>
      <c r="D10" s="14" t="s">
        <v>1110</v>
      </c>
      <c r="E10" s="15">
        <v>3361460.91</v>
      </c>
      <c r="F10" s="13" t="s">
        <v>1111</v>
      </c>
    </row>
    <row r="11" spans="1:10">
      <c r="A11" s="16" t="s">
        <v>842</v>
      </c>
      <c r="B11" s="17">
        <v>3741.32</v>
      </c>
      <c r="C11" s="13"/>
      <c r="D11" s="14" t="s">
        <v>1112</v>
      </c>
      <c r="E11" s="15">
        <v>403071</v>
      </c>
      <c r="F11" s="13">
        <v>7</v>
      </c>
    </row>
    <row r="12" spans="1:10">
      <c r="A12" s="16" t="s">
        <v>843</v>
      </c>
      <c r="B12" s="17">
        <v>-1028.8699999999999</v>
      </c>
      <c r="C12" s="13"/>
      <c r="D12" s="16" t="s">
        <v>1113</v>
      </c>
      <c r="E12" s="17">
        <v>403071</v>
      </c>
      <c r="F12" s="13">
        <v>7</v>
      </c>
    </row>
    <row r="13" spans="1:10">
      <c r="A13" s="14" t="s">
        <v>844</v>
      </c>
      <c r="B13" s="15">
        <v>63069.75</v>
      </c>
      <c r="C13" s="13" t="s">
        <v>841</v>
      </c>
      <c r="D13" s="16" t="s">
        <v>1114</v>
      </c>
      <c r="E13" s="17">
        <v>370000</v>
      </c>
      <c r="F13" s="13"/>
    </row>
    <row r="14" spans="1:10">
      <c r="A14" s="16" t="s">
        <v>845</v>
      </c>
      <c r="B14" s="17">
        <v>-16943</v>
      </c>
      <c r="C14" s="13"/>
      <c r="D14" s="16" t="s">
        <v>1115</v>
      </c>
      <c r="E14" s="17">
        <v>33071</v>
      </c>
      <c r="F14" s="13"/>
    </row>
    <row r="15" spans="1:10">
      <c r="A15" s="16" t="s">
        <v>846</v>
      </c>
      <c r="B15" s="17">
        <v>2886</v>
      </c>
      <c r="C15" s="13"/>
      <c r="D15" s="14" t="s">
        <v>1116</v>
      </c>
      <c r="E15" s="15">
        <v>1016925</v>
      </c>
      <c r="F15" s="13">
        <v>7</v>
      </c>
    </row>
    <row r="16" spans="1:10">
      <c r="A16" s="16" t="s">
        <v>847</v>
      </c>
      <c r="B16" s="17">
        <v>14056.79</v>
      </c>
      <c r="C16" s="13"/>
      <c r="D16" s="16" t="s">
        <v>1117</v>
      </c>
      <c r="E16" s="17">
        <v>1016925</v>
      </c>
      <c r="F16" s="13"/>
    </row>
    <row r="17" spans="1:6">
      <c r="A17" s="16" t="s">
        <v>848</v>
      </c>
      <c r="B17" s="17">
        <v>21703.67</v>
      </c>
      <c r="C17" s="13"/>
      <c r="D17" s="14" t="s">
        <v>1118</v>
      </c>
      <c r="E17" s="15">
        <v>1641565.7</v>
      </c>
      <c r="F17" s="13">
        <v>7</v>
      </c>
    </row>
    <row r="18" spans="1:6">
      <c r="A18" s="16" t="s">
        <v>849</v>
      </c>
      <c r="B18" s="17">
        <v>6539.9</v>
      </c>
      <c r="C18" s="13"/>
      <c r="D18" s="16" t="s">
        <v>1119</v>
      </c>
      <c r="E18" s="17">
        <v>1641565.7</v>
      </c>
      <c r="F18" s="13">
        <v>7</v>
      </c>
    </row>
    <row r="19" spans="1:6">
      <c r="A19" s="16" t="s">
        <v>850</v>
      </c>
      <c r="B19" s="17">
        <v>338.14</v>
      </c>
      <c r="C19" s="13"/>
      <c r="D19" s="16" t="s">
        <v>1120</v>
      </c>
      <c r="E19" s="17">
        <v>80614.2</v>
      </c>
      <c r="F19" s="13"/>
    </row>
    <row r="20" spans="1:6">
      <c r="A20" s="16" t="s">
        <v>851</v>
      </c>
      <c r="B20" s="17">
        <v>293.39</v>
      </c>
      <c r="C20" s="13"/>
      <c r="D20" s="16" t="s">
        <v>1121</v>
      </c>
      <c r="E20" s="17">
        <v>1183415.52</v>
      </c>
      <c r="F20" s="13"/>
    </row>
    <row r="21" spans="1:6">
      <c r="A21" s="16" t="s">
        <v>852</v>
      </c>
      <c r="B21" s="17">
        <v>543.79999999999995</v>
      </c>
      <c r="C21" s="13"/>
      <c r="D21" s="16" t="s">
        <v>1122</v>
      </c>
      <c r="E21" s="17">
        <v>-3734.94</v>
      </c>
      <c r="F21" s="13"/>
    </row>
    <row r="22" spans="1:6">
      <c r="A22" s="16" t="s">
        <v>853</v>
      </c>
      <c r="B22" s="17">
        <v>1707.16</v>
      </c>
      <c r="C22" s="13"/>
      <c r="D22" s="16" t="s">
        <v>1123</v>
      </c>
      <c r="E22" s="17">
        <v>47029.21</v>
      </c>
      <c r="F22" s="13"/>
    </row>
    <row r="23" spans="1:6">
      <c r="A23" s="16" t="s">
        <v>854</v>
      </c>
      <c r="B23" s="17">
        <v>742.98</v>
      </c>
      <c r="C23" s="13"/>
      <c r="D23" s="16" t="s">
        <v>1124</v>
      </c>
      <c r="E23" s="17">
        <v>49798.07</v>
      </c>
      <c r="F23" s="13"/>
    </row>
    <row r="24" spans="1:6">
      <c r="A24" s="16" t="s">
        <v>855</v>
      </c>
      <c r="B24" s="17">
        <v>917.36</v>
      </c>
      <c r="C24" s="13"/>
      <c r="D24" s="16" t="s">
        <v>1125</v>
      </c>
      <c r="E24" s="17">
        <v>284443.64</v>
      </c>
      <c r="F24" s="13"/>
    </row>
    <row r="25" spans="1:6">
      <c r="A25" s="16" t="s">
        <v>856</v>
      </c>
      <c r="B25" s="17">
        <v>1054.49</v>
      </c>
      <c r="C25" s="13"/>
      <c r="D25" s="14" t="s">
        <v>1126</v>
      </c>
      <c r="E25" s="15">
        <v>-171871.63</v>
      </c>
      <c r="F25" s="13" t="s">
        <v>1111</v>
      </c>
    </row>
    <row r="26" spans="1:6">
      <c r="A26" s="16" t="s">
        <v>857</v>
      </c>
      <c r="B26" s="17">
        <v>422.73</v>
      </c>
      <c r="C26" s="13"/>
      <c r="D26" s="16" t="s">
        <v>1127</v>
      </c>
      <c r="E26" s="17">
        <v>-89322.91</v>
      </c>
      <c r="F26" s="13"/>
    </row>
    <row r="27" spans="1:6">
      <c r="A27" s="16" t="s">
        <v>858</v>
      </c>
      <c r="B27" s="17">
        <v>2945.7</v>
      </c>
      <c r="C27" s="13"/>
      <c r="D27" s="16" t="s">
        <v>1128</v>
      </c>
      <c r="E27" s="17">
        <v>-31121</v>
      </c>
      <c r="F27" s="13"/>
    </row>
    <row r="28" spans="1:6">
      <c r="A28" s="16" t="s">
        <v>859</v>
      </c>
      <c r="B28" s="17">
        <v>573.54999999999995</v>
      </c>
      <c r="C28" s="13"/>
      <c r="D28" s="16" t="s">
        <v>1129</v>
      </c>
      <c r="E28" s="17">
        <v>-3810</v>
      </c>
      <c r="F28" s="13"/>
    </row>
    <row r="29" spans="1:6">
      <c r="A29" s="16" t="s">
        <v>860</v>
      </c>
      <c r="B29" s="17">
        <v>577.69000000000005</v>
      </c>
      <c r="C29" s="13"/>
      <c r="D29" s="16" t="s">
        <v>1130</v>
      </c>
      <c r="E29" s="17">
        <v>-15314</v>
      </c>
      <c r="F29" s="13"/>
    </row>
    <row r="30" spans="1:6">
      <c r="A30" s="16" t="s">
        <v>861</v>
      </c>
      <c r="B30" s="17">
        <v>660.33</v>
      </c>
      <c r="C30" s="13"/>
      <c r="D30" s="16" t="s">
        <v>1131</v>
      </c>
      <c r="E30" s="17">
        <v>-5134</v>
      </c>
      <c r="F30" s="13"/>
    </row>
    <row r="31" spans="1:6">
      <c r="A31" s="16" t="s">
        <v>862</v>
      </c>
      <c r="B31" s="17">
        <v>1144.55</v>
      </c>
      <c r="C31" s="13"/>
      <c r="D31" s="16" t="s">
        <v>1132</v>
      </c>
      <c r="E31" s="17">
        <v>-2520</v>
      </c>
      <c r="F31" s="13"/>
    </row>
    <row r="32" spans="1:6">
      <c r="A32" s="16" t="s">
        <v>863</v>
      </c>
      <c r="B32" s="17">
        <v>597.51</v>
      </c>
      <c r="C32" s="13"/>
      <c r="D32" s="16" t="s">
        <v>1133</v>
      </c>
      <c r="E32" s="17">
        <v>-469</v>
      </c>
      <c r="F32" s="13"/>
    </row>
    <row r="33" spans="1:6">
      <c r="A33" s="16" t="s">
        <v>864</v>
      </c>
      <c r="B33" s="17">
        <v>495.04</v>
      </c>
      <c r="C33" s="13"/>
      <c r="D33" s="16" t="s">
        <v>1134</v>
      </c>
      <c r="E33" s="17">
        <v>-2502.62</v>
      </c>
      <c r="F33" s="13"/>
    </row>
    <row r="34" spans="1:6">
      <c r="A34" s="16" t="s">
        <v>865</v>
      </c>
      <c r="B34" s="17">
        <v>420.66</v>
      </c>
      <c r="C34" s="13"/>
      <c r="D34" s="16" t="s">
        <v>1135</v>
      </c>
      <c r="E34" s="17">
        <v>-896</v>
      </c>
      <c r="F34" s="13"/>
    </row>
    <row r="35" spans="1:6">
      <c r="A35" s="16" t="s">
        <v>866</v>
      </c>
      <c r="B35" s="17">
        <v>226.45</v>
      </c>
      <c r="C35" s="13"/>
      <c r="D35" s="16" t="s">
        <v>1136</v>
      </c>
      <c r="E35" s="17">
        <v>-2625</v>
      </c>
      <c r="F35" s="13"/>
    </row>
    <row r="36" spans="1:6">
      <c r="A36" s="16" t="s">
        <v>867</v>
      </c>
      <c r="B36" s="17">
        <v>1156.2</v>
      </c>
      <c r="C36" s="13"/>
      <c r="D36" s="16" t="s">
        <v>1137</v>
      </c>
      <c r="E36" s="17">
        <v>-2501</v>
      </c>
      <c r="F36" s="13"/>
    </row>
    <row r="37" spans="1:6">
      <c r="A37" s="16" t="s">
        <v>868</v>
      </c>
      <c r="B37" s="17">
        <v>1238.8399999999999</v>
      </c>
      <c r="C37" s="13"/>
      <c r="D37" s="16" t="s">
        <v>1138</v>
      </c>
      <c r="E37" s="17">
        <v>-2510.9</v>
      </c>
      <c r="F37" s="13"/>
    </row>
    <row r="38" spans="1:6">
      <c r="A38" s="16" t="s">
        <v>869</v>
      </c>
      <c r="B38" s="17">
        <v>439.8</v>
      </c>
      <c r="C38" s="13"/>
      <c r="D38" s="16" t="s">
        <v>1139</v>
      </c>
      <c r="E38" s="17">
        <v>-2505.6</v>
      </c>
      <c r="F38" s="13"/>
    </row>
    <row r="39" spans="1:6">
      <c r="A39" s="16" t="s">
        <v>870</v>
      </c>
      <c r="B39" s="17">
        <v>1078.51</v>
      </c>
      <c r="C39" s="13"/>
      <c r="D39" s="16" t="s">
        <v>1140</v>
      </c>
      <c r="E39" s="17">
        <v>-2508.6</v>
      </c>
      <c r="F39" s="13"/>
    </row>
    <row r="40" spans="1:6">
      <c r="A40" s="16" t="s">
        <v>871</v>
      </c>
      <c r="B40" s="17">
        <v>987.09</v>
      </c>
      <c r="C40" s="13"/>
      <c r="D40" s="16" t="s">
        <v>1141</v>
      </c>
      <c r="E40" s="17">
        <v>-2508</v>
      </c>
      <c r="F40" s="13"/>
    </row>
    <row r="41" spans="1:6">
      <c r="A41" s="16" t="s">
        <v>872</v>
      </c>
      <c r="B41" s="17">
        <v>1802.1</v>
      </c>
      <c r="C41" s="13"/>
      <c r="D41" s="16" t="s">
        <v>1142</v>
      </c>
      <c r="E41" s="17">
        <v>-2728.5</v>
      </c>
      <c r="F41" s="13"/>
    </row>
    <row r="42" spans="1:6">
      <c r="A42" s="16" t="s">
        <v>873</v>
      </c>
      <c r="B42" s="17">
        <v>623.87</v>
      </c>
      <c r="C42" s="13"/>
      <c r="D42" s="16" t="s">
        <v>1143</v>
      </c>
      <c r="E42" s="17">
        <v>-2548</v>
      </c>
      <c r="F42" s="13"/>
    </row>
    <row r="43" spans="1:6">
      <c r="A43" s="16" t="s">
        <v>874</v>
      </c>
      <c r="B43" s="17">
        <v>1123.1400000000001</v>
      </c>
      <c r="C43" s="13"/>
      <c r="D43" s="16" t="s">
        <v>1144</v>
      </c>
      <c r="E43" s="17">
        <v>-346.5</v>
      </c>
      <c r="F43" s="13"/>
    </row>
    <row r="44" spans="1:6">
      <c r="A44" s="16" t="s">
        <v>875</v>
      </c>
      <c r="B44" s="17">
        <v>742.98</v>
      </c>
      <c r="C44" s="13"/>
      <c r="D44" s="14" t="s">
        <v>1145</v>
      </c>
      <c r="E44" s="15">
        <v>471770.84</v>
      </c>
      <c r="F44" s="13">
        <v>7</v>
      </c>
    </row>
    <row r="45" spans="1:6">
      <c r="A45" s="16" t="s">
        <v>876</v>
      </c>
      <c r="B45" s="17">
        <v>1842.98</v>
      </c>
      <c r="C45" s="13"/>
      <c r="D45" s="16" t="s">
        <v>1146</v>
      </c>
      <c r="E45" s="17">
        <v>471770.84</v>
      </c>
      <c r="F45" s="13"/>
    </row>
    <row r="46" spans="1:6">
      <c r="A46" s="16" t="s">
        <v>877</v>
      </c>
      <c r="B46" s="17">
        <v>555</v>
      </c>
      <c r="C46" s="13"/>
      <c r="D46" s="16" t="s">
        <v>1147</v>
      </c>
      <c r="E46" s="17">
        <v>471770.84</v>
      </c>
      <c r="F46" s="13"/>
    </row>
    <row r="47" spans="1:6" ht="15.75">
      <c r="A47" s="16" t="s">
        <v>878</v>
      </c>
      <c r="B47" s="17">
        <v>39008.26</v>
      </c>
      <c r="C47" s="13"/>
      <c r="D47" s="11" t="s">
        <v>1148</v>
      </c>
      <c r="E47" s="12">
        <v>1128849.82</v>
      </c>
      <c r="F47" s="13"/>
    </row>
    <row r="48" spans="1:6">
      <c r="A48" s="16" t="s">
        <v>879</v>
      </c>
      <c r="B48" s="17">
        <v>-0.31</v>
      </c>
      <c r="C48" s="13"/>
      <c r="D48" s="14" t="s">
        <v>1149</v>
      </c>
      <c r="E48" s="15">
        <v>1128849.82</v>
      </c>
      <c r="F48" s="13" t="s">
        <v>1074</v>
      </c>
    </row>
    <row r="49" spans="1:6">
      <c r="A49" s="16" t="s">
        <v>880</v>
      </c>
      <c r="B49" s="17">
        <v>-1701</v>
      </c>
      <c r="C49" s="13"/>
      <c r="D49" s="16" t="s">
        <v>1150</v>
      </c>
      <c r="E49" s="17">
        <v>606899.39</v>
      </c>
      <c r="F49" s="13" t="s">
        <v>1074</v>
      </c>
    </row>
    <row r="50" spans="1:6">
      <c r="A50" s="16" t="s">
        <v>881</v>
      </c>
      <c r="B50" s="17">
        <v>-163.5</v>
      </c>
      <c r="C50" s="13"/>
      <c r="D50" s="16" t="s">
        <v>1151</v>
      </c>
      <c r="E50" s="17">
        <v>10991.12</v>
      </c>
      <c r="F50" s="13"/>
    </row>
    <row r="51" spans="1:6">
      <c r="A51" s="16" t="s">
        <v>882</v>
      </c>
      <c r="B51" s="17">
        <v>-16100.23</v>
      </c>
      <c r="C51" s="13"/>
      <c r="D51" s="16" t="s">
        <v>1152</v>
      </c>
      <c r="E51" s="17">
        <v>32337.77</v>
      </c>
      <c r="F51" s="13"/>
    </row>
    <row r="52" spans="1:6">
      <c r="A52" s="16" t="s">
        <v>883</v>
      </c>
      <c r="B52" s="17">
        <v>-11468.87</v>
      </c>
      <c r="C52" s="13"/>
      <c r="D52" s="16" t="s">
        <v>1153</v>
      </c>
      <c r="E52" s="17">
        <v>10703.33</v>
      </c>
      <c r="F52" s="13"/>
    </row>
    <row r="53" spans="1:6">
      <c r="A53" s="14" t="s">
        <v>884</v>
      </c>
      <c r="B53" s="15">
        <v>2539339.52</v>
      </c>
      <c r="C53" s="13" t="s">
        <v>885</v>
      </c>
      <c r="D53" s="16" t="s">
        <v>1154</v>
      </c>
      <c r="E53" s="17">
        <v>23774.92</v>
      </c>
      <c r="F53" s="13"/>
    </row>
    <row r="54" spans="1:6">
      <c r="A54" s="16" t="s">
        <v>886</v>
      </c>
      <c r="B54" s="17">
        <v>894708.02</v>
      </c>
      <c r="C54" s="13"/>
      <c r="D54" s="16" t="s">
        <v>1155</v>
      </c>
      <c r="E54" s="17">
        <v>110148.96</v>
      </c>
      <c r="F54" s="13"/>
    </row>
    <row r="55" spans="1:6">
      <c r="A55" s="16" t="s">
        <v>887</v>
      </c>
      <c r="B55" s="17">
        <v>488529.9</v>
      </c>
      <c r="C55" s="13"/>
      <c r="D55" s="16" t="s">
        <v>1156</v>
      </c>
      <c r="E55" s="17">
        <v>11513.5</v>
      </c>
      <c r="F55" s="13"/>
    </row>
    <row r="56" spans="1:6">
      <c r="A56" s="16" t="s">
        <v>888</v>
      </c>
      <c r="B56" s="17">
        <v>511982.27</v>
      </c>
      <c r="C56" s="13"/>
      <c r="D56" s="16" t="s">
        <v>1157</v>
      </c>
      <c r="E56" s="17">
        <v>107495.94</v>
      </c>
      <c r="F56" s="13"/>
    </row>
    <row r="57" spans="1:6">
      <c r="A57" s="16" t="s">
        <v>889</v>
      </c>
      <c r="B57" s="17">
        <v>1913</v>
      </c>
      <c r="C57" s="13"/>
      <c r="D57" s="16" t="s">
        <v>1158</v>
      </c>
      <c r="E57" s="17">
        <v>87963.28</v>
      </c>
      <c r="F57" s="13"/>
    </row>
    <row r="58" spans="1:6">
      <c r="A58" s="16" t="s">
        <v>890</v>
      </c>
      <c r="B58" s="17">
        <v>3000</v>
      </c>
      <c r="C58" s="13"/>
      <c r="D58" s="16" t="s">
        <v>1159</v>
      </c>
      <c r="E58" s="17">
        <v>55381.83</v>
      </c>
      <c r="F58" s="13"/>
    </row>
    <row r="59" spans="1:6">
      <c r="A59" s="16" t="s">
        <v>891</v>
      </c>
      <c r="B59" s="17">
        <v>123209</v>
      </c>
      <c r="C59" s="13"/>
      <c r="D59" s="16" t="s">
        <v>1160</v>
      </c>
      <c r="E59" s="17">
        <v>67825.97</v>
      </c>
      <c r="F59" s="13"/>
    </row>
    <row r="60" spans="1:6">
      <c r="A60" s="16" t="s">
        <v>892</v>
      </c>
      <c r="B60" s="17">
        <v>750000</v>
      </c>
      <c r="C60" s="13"/>
      <c r="D60" s="16" t="s">
        <v>1161</v>
      </c>
      <c r="E60" s="17">
        <v>38762.769999999997</v>
      </c>
      <c r="F60" s="13"/>
    </row>
    <row r="61" spans="1:6">
      <c r="A61" s="16" t="s">
        <v>893</v>
      </c>
      <c r="B61" s="17">
        <v>232027.11</v>
      </c>
      <c r="C61" s="13"/>
      <c r="D61" s="16" t="s">
        <v>1162</v>
      </c>
      <c r="E61" s="17">
        <v>50000</v>
      </c>
      <c r="F61" s="13"/>
    </row>
    <row r="62" spans="1:6">
      <c r="A62" s="16" t="s">
        <v>894</v>
      </c>
      <c r="B62" s="17">
        <v>-9814</v>
      </c>
      <c r="C62" s="13"/>
      <c r="D62" s="16" t="s">
        <v>1163</v>
      </c>
      <c r="E62" s="17">
        <v>521950.43</v>
      </c>
      <c r="F62" s="13" t="s">
        <v>1074</v>
      </c>
    </row>
    <row r="63" spans="1:6">
      <c r="A63" s="16" t="s">
        <v>895</v>
      </c>
      <c r="B63" s="17">
        <v>-259418.78</v>
      </c>
      <c r="C63" s="13"/>
      <c r="D63" s="16" t="s">
        <v>1164</v>
      </c>
      <c r="E63" s="17">
        <v>199999</v>
      </c>
      <c r="F63" s="13"/>
    </row>
    <row r="64" spans="1:6">
      <c r="A64" s="16" t="s">
        <v>896</v>
      </c>
      <c r="B64" s="17">
        <v>-196797</v>
      </c>
      <c r="C64" s="13"/>
      <c r="D64" s="16" t="s">
        <v>1165</v>
      </c>
      <c r="E64" s="17">
        <v>233375</v>
      </c>
      <c r="F64" s="13"/>
    </row>
    <row r="65" spans="1:6">
      <c r="A65" s="14" t="s">
        <v>897</v>
      </c>
      <c r="B65" s="15">
        <v>5854</v>
      </c>
      <c r="C65" s="13" t="s">
        <v>898</v>
      </c>
      <c r="D65" s="16" t="s">
        <v>1166</v>
      </c>
      <c r="E65" s="17">
        <v>16714.8</v>
      </c>
      <c r="F65" s="13"/>
    </row>
    <row r="66" spans="1:6">
      <c r="A66" s="16" t="s">
        <v>899</v>
      </c>
      <c r="B66" s="17">
        <v>854</v>
      </c>
      <c r="C66" s="13"/>
      <c r="D66" s="16" t="s">
        <v>1167</v>
      </c>
      <c r="E66" s="17">
        <v>62807.35</v>
      </c>
      <c r="F66" s="13"/>
    </row>
    <row r="67" spans="1:6">
      <c r="A67" s="16" t="s">
        <v>900</v>
      </c>
      <c r="B67" s="17">
        <v>5000</v>
      </c>
      <c r="C67" s="13"/>
      <c r="D67" s="16" t="s">
        <v>1168</v>
      </c>
      <c r="E67" s="17">
        <v>4067.22</v>
      </c>
      <c r="F67" s="13"/>
    </row>
    <row r="68" spans="1:6" ht="15.75">
      <c r="A68" s="11" t="s">
        <v>901</v>
      </c>
      <c r="B68" s="12">
        <v>3386877.58</v>
      </c>
      <c r="C68" s="13"/>
      <c r="D68" s="16" t="s">
        <v>1169</v>
      </c>
      <c r="E68" s="17">
        <v>4987.0600000000004</v>
      </c>
      <c r="F68" s="13"/>
    </row>
    <row r="69" spans="1:6" ht="15.75">
      <c r="A69" s="14" t="s">
        <v>902</v>
      </c>
      <c r="B69" s="15">
        <v>161044.9</v>
      </c>
      <c r="C69" s="13">
        <v>3</v>
      </c>
      <c r="D69" s="11" t="s">
        <v>1170</v>
      </c>
      <c r="E69" s="12">
        <v>1507542.57</v>
      </c>
      <c r="F69" s="13"/>
    </row>
    <row r="70" spans="1:6">
      <c r="A70" s="16" t="s">
        <v>903</v>
      </c>
      <c r="B70" s="17">
        <v>138663.1</v>
      </c>
      <c r="C70" s="13"/>
      <c r="D70" s="14" t="s">
        <v>1171</v>
      </c>
      <c r="E70" s="15">
        <v>1125543.31</v>
      </c>
      <c r="F70" s="13" t="s">
        <v>1074</v>
      </c>
    </row>
    <row r="71" spans="1:6">
      <c r="A71" s="16" t="s">
        <v>904</v>
      </c>
      <c r="B71" s="17">
        <v>8000</v>
      </c>
      <c r="C71" s="13"/>
      <c r="D71" s="16" t="s">
        <v>1150</v>
      </c>
      <c r="E71" s="17">
        <v>707523.29</v>
      </c>
      <c r="F71" s="13" t="s">
        <v>1074</v>
      </c>
    </row>
    <row r="72" spans="1:6">
      <c r="A72" s="16" t="s">
        <v>905</v>
      </c>
      <c r="B72" s="17">
        <v>12100</v>
      </c>
      <c r="C72" s="13"/>
      <c r="D72" s="16" t="s">
        <v>1172</v>
      </c>
      <c r="E72" s="17">
        <v>25867.02</v>
      </c>
      <c r="F72" s="13"/>
    </row>
    <row r="73" spans="1:6">
      <c r="A73" s="16" t="s">
        <v>906</v>
      </c>
      <c r="B73" s="17">
        <v>2281.8000000000002</v>
      </c>
      <c r="C73" s="13"/>
      <c r="D73" s="16" t="s">
        <v>1173</v>
      </c>
      <c r="E73" s="17">
        <v>17500.36</v>
      </c>
      <c r="F73" s="13"/>
    </row>
    <row r="74" spans="1:6">
      <c r="A74" s="14" t="s">
        <v>907</v>
      </c>
      <c r="B74" s="15">
        <v>2246346.0299999998</v>
      </c>
      <c r="C74" s="13" t="s">
        <v>908</v>
      </c>
      <c r="D74" s="16" t="s">
        <v>1174</v>
      </c>
      <c r="E74" s="17">
        <v>71465.64</v>
      </c>
      <c r="F74" s="13"/>
    </row>
    <row r="75" spans="1:6">
      <c r="A75" s="16" t="s">
        <v>909</v>
      </c>
      <c r="B75" s="17">
        <v>2114136.81</v>
      </c>
      <c r="C75" s="13" t="s">
        <v>908</v>
      </c>
      <c r="D75" s="16" t="s">
        <v>1175</v>
      </c>
      <c r="E75" s="17">
        <v>20753.34</v>
      </c>
      <c r="F75" s="13"/>
    </row>
    <row r="76" spans="1:6">
      <c r="A76" s="16" t="s">
        <v>910</v>
      </c>
      <c r="B76" s="17">
        <v>2114136.81</v>
      </c>
      <c r="C76" s="13" t="s">
        <v>908</v>
      </c>
      <c r="D76" s="16" t="s">
        <v>1176</v>
      </c>
      <c r="E76" s="17">
        <v>52803.12</v>
      </c>
      <c r="F76" s="13"/>
    </row>
    <row r="77" spans="1:6">
      <c r="A77" s="16" t="s">
        <v>911</v>
      </c>
      <c r="B77" s="17">
        <v>17349</v>
      </c>
      <c r="C77" s="13"/>
      <c r="D77" s="16" t="s">
        <v>1177</v>
      </c>
      <c r="E77" s="17">
        <v>32631.45</v>
      </c>
      <c r="F77" s="13"/>
    </row>
    <row r="78" spans="1:6">
      <c r="A78" s="16" t="s">
        <v>912</v>
      </c>
      <c r="B78" s="17">
        <v>6315.86</v>
      </c>
      <c r="C78" s="13"/>
      <c r="D78" s="16" t="s">
        <v>1178</v>
      </c>
      <c r="E78" s="17">
        <v>12044.42</v>
      </c>
      <c r="F78" s="13"/>
    </row>
    <row r="79" spans="1:6">
      <c r="A79" s="16" t="s">
        <v>913</v>
      </c>
      <c r="B79" s="17">
        <v>1256662.1000000001</v>
      </c>
      <c r="C79" s="13"/>
      <c r="D79" s="16" t="s">
        <v>1179</v>
      </c>
      <c r="E79" s="17">
        <v>75139.77</v>
      </c>
      <c r="F79" s="13"/>
    </row>
    <row r="80" spans="1:6">
      <c r="A80" s="16" t="s">
        <v>914</v>
      </c>
      <c r="B80" s="17">
        <v>8228</v>
      </c>
      <c r="C80" s="13"/>
      <c r="D80" s="16" t="s">
        <v>1180</v>
      </c>
      <c r="E80" s="17">
        <v>4530.33</v>
      </c>
      <c r="F80" s="13"/>
    </row>
    <row r="81" spans="1:6">
      <c r="A81" s="16" t="s">
        <v>915</v>
      </c>
      <c r="B81" s="17">
        <v>9705.49</v>
      </c>
      <c r="C81" s="13"/>
      <c r="D81" s="16" t="s">
        <v>1181</v>
      </c>
      <c r="E81" s="17">
        <v>49552.160000000003</v>
      </c>
      <c r="F81" s="13"/>
    </row>
    <row r="82" spans="1:6">
      <c r="A82" s="16" t="s">
        <v>916</v>
      </c>
      <c r="B82" s="17">
        <v>18809.96</v>
      </c>
      <c r="C82" s="13"/>
      <c r="D82" s="16" t="s">
        <v>1182</v>
      </c>
      <c r="E82" s="17">
        <v>62187.07</v>
      </c>
      <c r="F82" s="13"/>
    </row>
    <row r="83" spans="1:6">
      <c r="A83" s="16" t="s">
        <v>917</v>
      </c>
      <c r="B83" s="17">
        <v>175577.32</v>
      </c>
      <c r="C83" s="13"/>
      <c r="D83" s="16" t="s">
        <v>1183</v>
      </c>
      <c r="E83" s="17">
        <v>20000</v>
      </c>
      <c r="F83" s="13"/>
    </row>
    <row r="84" spans="1:6">
      <c r="A84" s="16" t="s">
        <v>918</v>
      </c>
      <c r="B84" s="17">
        <v>8038.44</v>
      </c>
      <c r="C84" s="13"/>
      <c r="D84" s="16" t="s">
        <v>1184</v>
      </c>
      <c r="E84" s="17">
        <v>-8501.5300000000007</v>
      </c>
      <c r="F84" s="13"/>
    </row>
    <row r="85" spans="1:6">
      <c r="A85" s="16" t="s">
        <v>919</v>
      </c>
      <c r="B85" s="17">
        <v>5786.25</v>
      </c>
      <c r="C85" s="13"/>
      <c r="D85" s="16" t="s">
        <v>1185</v>
      </c>
      <c r="E85" s="17">
        <v>50000</v>
      </c>
      <c r="F85" s="13"/>
    </row>
    <row r="86" spans="1:6">
      <c r="A86" s="16" t="s">
        <v>920</v>
      </c>
      <c r="B86" s="17">
        <v>12118.31</v>
      </c>
      <c r="C86" s="13"/>
      <c r="D86" s="16" t="s">
        <v>1186</v>
      </c>
      <c r="E86" s="17">
        <v>52316.32</v>
      </c>
      <c r="F86" s="13"/>
    </row>
    <row r="87" spans="1:6">
      <c r="A87" s="16" t="s">
        <v>921</v>
      </c>
      <c r="B87" s="17">
        <v>30173.37</v>
      </c>
      <c r="C87" s="13"/>
      <c r="D87" s="16" t="s">
        <v>1187</v>
      </c>
      <c r="E87" s="17">
        <v>24428.39</v>
      </c>
      <c r="F87" s="13"/>
    </row>
    <row r="88" spans="1:6">
      <c r="A88" s="16" t="s">
        <v>922</v>
      </c>
      <c r="B88" s="17">
        <v>15009.2</v>
      </c>
      <c r="C88" s="13"/>
      <c r="D88" s="16" t="s">
        <v>1188</v>
      </c>
      <c r="E88" s="17">
        <v>92005.43</v>
      </c>
      <c r="F88" s="13"/>
    </row>
    <row r="89" spans="1:6">
      <c r="A89" s="16" t="s">
        <v>923</v>
      </c>
      <c r="B89" s="17">
        <v>1441.94</v>
      </c>
      <c r="C89" s="13"/>
      <c r="D89" s="16" t="s">
        <v>1189</v>
      </c>
      <c r="E89" s="17">
        <v>25000</v>
      </c>
      <c r="F89" s="13"/>
    </row>
    <row r="90" spans="1:6">
      <c r="A90" s="16" t="s">
        <v>924</v>
      </c>
      <c r="B90" s="17">
        <v>-1441.85</v>
      </c>
      <c r="C90" s="13"/>
      <c r="D90" s="16" t="s">
        <v>1190</v>
      </c>
      <c r="E90" s="17">
        <v>27800</v>
      </c>
      <c r="F90" s="13"/>
    </row>
    <row r="91" spans="1:6">
      <c r="A91" s="16" t="s">
        <v>925</v>
      </c>
      <c r="B91" s="17">
        <v>88962</v>
      </c>
      <c r="C91" s="13"/>
      <c r="D91" s="16" t="s">
        <v>1191</v>
      </c>
      <c r="E91" s="17">
        <v>418020.02</v>
      </c>
      <c r="F91" s="13" t="s">
        <v>1074</v>
      </c>
    </row>
    <row r="92" spans="1:6">
      <c r="A92" s="16" t="s">
        <v>926</v>
      </c>
      <c r="B92" s="17">
        <v>222238.3</v>
      </c>
      <c r="C92" s="13"/>
      <c r="D92" s="16" t="s">
        <v>1192</v>
      </c>
      <c r="E92" s="17">
        <v>258069.66</v>
      </c>
      <c r="F92" s="13"/>
    </row>
    <row r="93" spans="1:6">
      <c r="A93" s="16" t="s">
        <v>927</v>
      </c>
      <c r="B93" s="17">
        <v>229467.72</v>
      </c>
      <c r="C93" s="13"/>
      <c r="D93" s="16" t="s">
        <v>1193</v>
      </c>
      <c r="E93" s="17">
        <v>7774.04</v>
      </c>
      <c r="F93" s="13"/>
    </row>
    <row r="94" spans="1:6">
      <c r="A94" s="16" t="s">
        <v>928</v>
      </c>
      <c r="B94" s="17">
        <v>9695.4</v>
      </c>
      <c r="C94" s="13"/>
      <c r="D94" s="16" t="s">
        <v>1194</v>
      </c>
      <c r="E94" s="17">
        <v>5848.9</v>
      </c>
      <c r="F94" s="13"/>
    </row>
    <row r="95" spans="1:6">
      <c r="A95" s="16" t="s">
        <v>929</v>
      </c>
      <c r="B95" s="17">
        <v>4235</v>
      </c>
      <c r="C95" s="13"/>
      <c r="D95" s="16" t="s">
        <v>1195</v>
      </c>
      <c r="E95" s="17">
        <v>6122.16</v>
      </c>
      <c r="F95" s="13"/>
    </row>
    <row r="96" spans="1:6">
      <c r="A96" s="16" t="s">
        <v>930</v>
      </c>
      <c r="B96" s="17">
        <v>-4235</v>
      </c>
      <c r="C96" s="13"/>
      <c r="D96" s="16" t="s">
        <v>1196</v>
      </c>
      <c r="E96" s="17">
        <v>526.84</v>
      </c>
      <c r="F96" s="13"/>
    </row>
    <row r="97" spans="1:6">
      <c r="A97" s="16" t="s">
        <v>931</v>
      </c>
      <c r="B97" s="17">
        <v>132209.22</v>
      </c>
      <c r="C97" s="13" t="s">
        <v>885</v>
      </c>
      <c r="D97" s="16" t="s">
        <v>1197</v>
      </c>
      <c r="E97" s="17">
        <v>16625</v>
      </c>
      <c r="F97" s="13"/>
    </row>
    <row r="98" spans="1:6">
      <c r="A98" s="16" t="s">
        <v>932</v>
      </c>
      <c r="B98" s="17">
        <v>203.85</v>
      </c>
      <c r="C98" s="13"/>
      <c r="D98" s="16" t="s">
        <v>1198</v>
      </c>
      <c r="E98" s="17">
        <v>15758.1</v>
      </c>
      <c r="F98" s="13"/>
    </row>
    <row r="99" spans="1:6">
      <c r="A99" s="16" t="s">
        <v>933</v>
      </c>
      <c r="B99" s="17">
        <v>1386.92</v>
      </c>
      <c r="C99" s="13"/>
      <c r="D99" s="16" t="s">
        <v>1199</v>
      </c>
      <c r="E99" s="17">
        <v>4352.78</v>
      </c>
      <c r="F99" s="13"/>
    </row>
    <row r="100" spans="1:6">
      <c r="A100" s="16" t="s">
        <v>934</v>
      </c>
      <c r="B100" s="17">
        <v>9943.25</v>
      </c>
      <c r="C100" s="13"/>
      <c r="D100" s="16" t="s">
        <v>1200</v>
      </c>
      <c r="E100" s="17">
        <v>4082.94</v>
      </c>
      <c r="F100" s="13"/>
    </row>
    <row r="101" spans="1:6">
      <c r="A101" s="16" t="s">
        <v>935</v>
      </c>
      <c r="B101" s="17">
        <v>27138.37</v>
      </c>
      <c r="C101" s="13"/>
      <c r="D101" s="16" t="s">
        <v>1201</v>
      </c>
      <c r="E101" s="17">
        <v>65326</v>
      </c>
      <c r="F101" s="13"/>
    </row>
    <row r="102" spans="1:6">
      <c r="A102" s="16" t="s">
        <v>936</v>
      </c>
      <c r="B102" s="17">
        <v>27706.45</v>
      </c>
      <c r="C102" s="13"/>
      <c r="D102" s="16" t="s">
        <v>1202</v>
      </c>
      <c r="E102" s="17">
        <v>550.12</v>
      </c>
      <c r="F102" s="13"/>
    </row>
    <row r="103" spans="1:6">
      <c r="A103" s="16" t="s">
        <v>937</v>
      </c>
      <c r="B103" s="17">
        <v>-23591.599999999999</v>
      </c>
      <c r="C103" s="13"/>
      <c r="D103" s="16" t="s">
        <v>1203</v>
      </c>
      <c r="E103" s="17">
        <v>68.760000000000005</v>
      </c>
      <c r="F103" s="13"/>
    </row>
    <row r="104" spans="1:6">
      <c r="A104" s="16" t="s">
        <v>938</v>
      </c>
      <c r="B104" s="17">
        <v>44644.07</v>
      </c>
      <c r="C104" s="13"/>
      <c r="D104" s="16" t="s">
        <v>1204</v>
      </c>
      <c r="E104" s="17">
        <v>239.19</v>
      </c>
      <c r="F104" s="13"/>
    </row>
    <row r="105" spans="1:6">
      <c r="A105" s="16" t="s">
        <v>939</v>
      </c>
      <c r="B105" s="17">
        <v>44777.91</v>
      </c>
      <c r="C105" s="13"/>
      <c r="D105" s="16" t="s">
        <v>1205</v>
      </c>
      <c r="E105" s="17">
        <v>137.53</v>
      </c>
      <c r="F105" s="13"/>
    </row>
    <row r="106" spans="1:6">
      <c r="A106" s="14" t="s">
        <v>940</v>
      </c>
      <c r="B106" s="15">
        <v>655427.86</v>
      </c>
      <c r="C106" s="13" t="s">
        <v>885</v>
      </c>
      <c r="D106" s="16" t="s">
        <v>1206</v>
      </c>
      <c r="E106" s="17">
        <v>270.37</v>
      </c>
      <c r="F106" s="13"/>
    </row>
    <row r="107" spans="1:6">
      <c r="A107" s="16" t="s">
        <v>941</v>
      </c>
      <c r="B107" s="17">
        <v>1442</v>
      </c>
      <c r="C107" s="13"/>
      <c r="D107" s="16" t="s">
        <v>1207</v>
      </c>
      <c r="E107" s="17">
        <v>-691.91</v>
      </c>
      <c r="F107" s="13"/>
    </row>
    <row r="108" spans="1:6">
      <c r="A108" s="16" t="s">
        <v>942</v>
      </c>
      <c r="B108" s="17">
        <v>170131.92</v>
      </c>
      <c r="C108" s="13"/>
      <c r="D108" s="16" t="s">
        <v>1208</v>
      </c>
      <c r="E108" s="17">
        <v>451.35</v>
      </c>
      <c r="F108" s="13"/>
    </row>
    <row r="109" spans="1:6">
      <c r="A109" s="16" t="s">
        <v>943</v>
      </c>
      <c r="B109" s="17">
        <v>4773.1499999999996</v>
      </c>
      <c r="C109" s="13"/>
      <c r="D109" s="16" t="s">
        <v>1209</v>
      </c>
      <c r="E109" s="17">
        <v>58221.29</v>
      </c>
      <c r="F109" s="13"/>
    </row>
    <row r="110" spans="1:6">
      <c r="A110" s="16" t="s">
        <v>944</v>
      </c>
      <c r="B110" s="17">
        <v>9049.3799999999992</v>
      </c>
      <c r="C110" s="13"/>
      <c r="D110" s="16" t="s">
        <v>1210</v>
      </c>
      <c r="E110" s="17">
        <v>-10000</v>
      </c>
      <c r="F110" s="13"/>
    </row>
    <row r="111" spans="1:6">
      <c r="A111" s="16" t="s">
        <v>945</v>
      </c>
      <c r="B111" s="17">
        <v>-2838</v>
      </c>
      <c r="C111" s="13"/>
      <c r="D111" s="16" t="s">
        <v>1211</v>
      </c>
      <c r="E111" s="17">
        <v>-11888.25</v>
      </c>
      <c r="F111" s="13"/>
    </row>
    <row r="112" spans="1:6">
      <c r="A112" s="16" t="s">
        <v>946</v>
      </c>
      <c r="B112" s="17">
        <v>130495.61</v>
      </c>
      <c r="C112" s="13"/>
      <c r="D112" s="16" t="s">
        <v>1212</v>
      </c>
      <c r="E112" s="17">
        <v>-3824.85</v>
      </c>
      <c r="F112" s="13"/>
    </row>
    <row r="113" spans="1:6">
      <c r="A113" s="16" t="s">
        <v>947</v>
      </c>
      <c r="B113" s="17">
        <v>2838.3</v>
      </c>
      <c r="C113" s="13"/>
      <c r="D113" s="14" t="s">
        <v>1213</v>
      </c>
      <c r="E113" s="15">
        <v>381999.26</v>
      </c>
      <c r="F113" s="13" t="s">
        <v>885</v>
      </c>
    </row>
    <row r="114" spans="1:6">
      <c r="A114" s="16" t="s">
        <v>948</v>
      </c>
      <c r="B114" s="17">
        <v>78468.34</v>
      </c>
      <c r="C114" s="13"/>
      <c r="D114" s="16" t="s">
        <v>1214</v>
      </c>
      <c r="E114" s="17">
        <v>24495.53</v>
      </c>
      <c r="F114" s="13" t="s">
        <v>1215</v>
      </c>
    </row>
    <row r="115" spans="1:6">
      <c r="A115" s="16" t="s">
        <v>949</v>
      </c>
      <c r="B115" s="17">
        <v>35679.15</v>
      </c>
      <c r="C115" s="13"/>
      <c r="D115" s="16" t="s">
        <v>1216</v>
      </c>
      <c r="E115" s="17">
        <v>24495.53</v>
      </c>
      <c r="F115" s="13" t="s">
        <v>885</v>
      </c>
    </row>
    <row r="116" spans="1:6">
      <c r="A116" s="16" t="s">
        <v>950</v>
      </c>
      <c r="B116" s="17">
        <v>808.38</v>
      </c>
      <c r="C116" s="13"/>
      <c r="D116" s="16" t="s">
        <v>1217</v>
      </c>
      <c r="E116" s="17">
        <v>-13649.47</v>
      </c>
      <c r="F116" s="13"/>
    </row>
    <row r="117" spans="1:6">
      <c r="A117" s="16" t="s">
        <v>951</v>
      </c>
      <c r="B117" s="17">
        <v>224579.63</v>
      </c>
      <c r="C117" s="13"/>
      <c r="D117" s="16" t="s">
        <v>1218</v>
      </c>
      <c r="E117" s="17">
        <v>38145</v>
      </c>
      <c r="F117" s="13"/>
    </row>
    <row r="118" spans="1:6">
      <c r="A118" s="14" t="s">
        <v>952</v>
      </c>
      <c r="B118" s="15">
        <v>71023.92</v>
      </c>
      <c r="C118" s="13" t="s">
        <v>898</v>
      </c>
      <c r="D118" s="16" t="s">
        <v>1219</v>
      </c>
      <c r="E118" s="17">
        <v>357503.73</v>
      </c>
      <c r="F118" s="13" t="s">
        <v>885</v>
      </c>
    </row>
    <row r="119" spans="1:6">
      <c r="A119" s="16" t="s">
        <v>953</v>
      </c>
      <c r="B119" s="17">
        <v>3000</v>
      </c>
      <c r="C119" s="13"/>
      <c r="D119" s="16" t="s">
        <v>1220</v>
      </c>
      <c r="E119" s="17">
        <v>-415.48</v>
      </c>
      <c r="F119" s="13"/>
    </row>
    <row r="120" spans="1:6">
      <c r="A120" s="16" t="s">
        <v>954</v>
      </c>
      <c r="B120" s="17">
        <v>68313.88</v>
      </c>
      <c r="C120" s="13"/>
      <c r="D120" s="16" t="s">
        <v>1221</v>
      </c>
      <c r="E120" s="17">
        <v>-5378.63</v>
      </c>
      <c r="F120" s="13"/>
    </row>
    <row r="121" spans="1:6">
      <c r="A121" s="16" t="s">
        <v>955</v>
      </c>
      <c r="B121" s="17">
        <v>-289.95999999999998</v>
      </c>
      <c r="C121" s="13"/>
      <c r="D121" s="16" t="s">
        <v>1222</v>
      </c>
      <c r="E121" s="17">
        <v>828.84</v>
      </c>
      <c r="F121" s="13"/>
    </row>
    <row r="122" spans="1:6">
      <c r="A122" s="14" t="s">
        <v>956</v>
      </c>
      <c r="B122" s="15">
        <v>5833</v>
      </c>
      <c r="C122" s="13">
        <v>3</v>
      </c>
      <c r="D122" s="16" t="s">
        <v>1223</v>
      </c>
      <c r="E122" s="17">
        <v>-4829.91</v>
      </c>
      <c r="F122" s="13"/>
    </row>
    <row r="123" spans="1:6">
      <c r="A123" s="16" t="s">
        <v>957</v>
      </c>
      <c r="B123" s="17">
        <v>5833</v>
      </c>
      <c r="C123" s="13"/>
      <c r="D123" s="16" t="s">
        <v>1224</v>
      </c>
      <c r="E123" s="17">
        <v>336</v>
      </c>
      <c r="F123" s="13"/>
    </row>
    <row r="124" spans="1:6">
      <c r="A124" s="14" t="s">
        <v>958</v>
      </c>
      <c r="B124" s="15">
        <v>247201.87</v>
      </c>
      <c r="C124" s="13" t="s">
        <v>898</v>
      </c>
      <c r="D124" s="16" t="s">
        <v>1225</v>
      </c>
      <c r="E124" s="17">
        <v>181.5</v>
      </c>
      <c r="F124" s="13"/>
    </row>
    <row r="125" spans="1:6">
      <c r="A125" s="16" t="s">
        <v>959</v>
      </c>
      <c r="B125" s="17">
        <v>1537.95</v>
      </c>
      <c r="C125" s="13"/>
      <c r="D125" s="16" t="s">
        <v>1226</v>
      </c>
      <c r="E125" s="17">
        <v>-90.75</v>
      </c>
      <c r="F125" s="13"/>
    </row>
    <row r="126" spans="1:6">
      <c r="A126" s="16" t="s">
        <v>960</v>
      </c>
      <c r="B126" s="17">
        <v>-185.91</v>
      </c>
      <c r="C126" s="13"/>
      <c r="D126" s="16" t="s">
        <v>1227</v>
      </c>
      <c r="E126" s="17">
        <v>51.7</v>
      </c>
      <c r="F126" s="13"/>
    </row>
    <row r="127" spans="1:6">
      <c r="A127" s="16" t="s">
        <v>961</v>
      </c>
      <c r="B127" s="17">
        <v>-999.97</v>
      </c>
      <c r="C127" s="13"/>
      <c r="D127" s="16" t="s">
        <v>1228</v>
      </c>
      <c r="E127" s="17">
        <v>7315.76</v>
      </c>
      <c r="F127" s="13"/>
    </row>
    <row r="128" spans="1:6">
      <c r="A128" s="16" t="s">
        <v>962</v>
      </c>
      <c r="B128" s="17">
        <v>5234.22</v>
      </c>
      <c r="C128" s="13"/>
      <c r="D128" s="16" t="s">
        <v>1229</v>
      </c>
      <c r="E128" s="17">
        <v>-830.53</v>
      </c>
      <c r="F128" s="13"/>
    </row>
    <row r="129" spans="1:6">
      <c r="A129" s="16" t="s">
        <v>963</v>
      </c>
      <c r="B129" s="17">
        <v>1961.58</v>
      </c>
      <c r="C129" s="13"/>
      <c r="D129" s="16" t="s">
        <v>1230</v>
      </c>
      <c r="E129" s="17">
        <v>176.62</v>
      </c>
      <c r="F129" s="13"/>
    </row>
    <row r="130" spans="1:6">
      <c r="A130" s="16" t="s">
        <v>964</v>
      </c>
      <c r="B130" s="17">
        <v>-8.67</v>
      </c>
      <c r="C130" s="13"/>
      <c r="D130" s="16" t="s">
        <v>1231</v>
      </c>
      <c r="E130" s="17">
        <v>-39.5</v>
      </c>
      <c r="F130" s="13"/>
    </row>
    <row r="131" spans="1:6">
      <c r="A131" s="16" t="s">
        <v>965</v>
      </c>
      <c r="B131" s="17">
        <v>845.65</v>
      </c>
      <c r="C131" s="13"/>
      <c r="D131" s="16" t="s">
        <v>1232</v>
      </c>
      <c r="E131" s="17">
        <v>7420</v>
      </c>
      <c r="F131" s="13"/>
    </row>
    <row r="132" spans="1:6">
      <c r="A132" s="16" t="s">
        <v>966</v>
      </c>
      <c r="B132" s="17">
        <v>5548.09</v>
      </c>
      <c r="C132" s="13"/>
      <c r="D132" s="16" t="s">
        <v>1233</v>
      </c>
      <c r="E132" s="17">
        <v>424</v>
      </c>
      <c r="F132" s="13"/>
    </row>
    <row r="133" spans="1:6">
      <c r="A133" s="16" t="s">
        <v>967</v>
      </c>
      <c r="B133" s="17">
        <v>2196.02</v>
      </c>
      <c r="C133" s="13"/>
      <c r="D133" s="16" t="s">
        <v>1234</v>
      </c>
      <c r="E133" s="17">
        <v>144</v>
      </c>
      <c r="F133" s="13"/>
    </row>
    <row r="134" spans="1:6">
      <c r="A134" s="16" t="s">
        <v>968</v>
      </c>
      <c r="B134" s="17">
        <v>21905.41</v>
      </c>
      <c r="C134" s="13"/>
      <c r="D134" s="16" t="s">
        <v>1235</v>
      </c>
      <c r="E134" s="17">
        <v>-921.2</v>
      </c>
      <c r="F134" s="13"/>
    </row>
    <row r="135" spans="1:6">
      <c r="A135" s="16" t="s">
        <v>969</v>
      </c>
      <c r="B135" s="17">
        <v>32032.57</v>
      </c>
      <c r="C135" s="13"/>
      <c r="D135" s="16" t="s">
        <v>1236</v>
      </c>
      <c r="E135" s="17">
        <v>-16050</v>
      </c>
      <c r="F135" s="13"/>
    </row>
    <row r="136" spans="1:6">
      <c r="A136" s="16" t="s">
        <v>970</v>
      </c>
      <c r="B136" s="17">
        <v>61069.13</v>
      </c>
      <c r="C136" s="13"/>
      <c r="D136" s="16" t="s">
        <v>1237</v>
      </c>
      <c r="E136" s="17">
        <v>-0.45</v>
      </c>
      <c r="F136" s="13"/>
    </row>
    <row r="137" spans="1:6">
      <c r="A137" s="16" t="s">
        <v>971</v>
      </c>
      <c r="B137" s="17">
        <v>74692.399999999994</v>
      </c>
      <c r="C137" s="13"/>
      <c r="D137" s="16" t="s">
        <v>1238</v>
      </c>
      <c r="E137" s="17">
        <v>3083.08</v>
      </c>
      <c r="F137" s="13"/>
    </row>
    <row r="138" spans="1:6">
      <c r="A138" s="16" t="s">
        <v>972</v>
      </c>
      <c r="B138" s="17">
        <v>4358.0200000000004</v>
      </c>
      <c r="C138" s="13"/>
      <c r="D138" s="16" t="s">
        <v>1239</v>
      </c>
      <c r="E138" s="17">
        <v>59.4</v>
      </c>
      <c r="F138" s="13"/>
    </row>
    <row r="139" spans="1:6">
      <c r="A139" s="16" t="s">
        <v>973</v>
      </c>
      <c r="B139" s="17">
        <v>37015.379999999997</v>
      </c>
      <c r="C139" s="13"/>
      <c r="D139" s="16" t="s">
        <v>1240</v>
      </c>
      <c r="E139" s="17">
        <v>191.81</v>
      </c>
      <c r="F139" s="13"/>
    </row>
    <row r="140" spans="1:6" ht="15.75">
      <c r="A140" s="11" t="s">
        <v>974</v>
      </c>
      <c r="B140" s="12">
        <v>5997853.2999999998</v>
      </c>
      <c r="C140" s="13"/>
      <c r="D140" s="16" t="s">
        <v>1241</v>
      </c>
      <c r="E140" s="17">
        <v>268.85000000000002</v>
      </c>
      <c r="F140" s="13"/>
    </row>
    <row r="141" spans="1:6">
      <c r="D141" s="16" t="s">
        <v>1242</v>
      </c>
      <c r="E141" s="17">
        <v>22260</v>
      </c>
      <c r="F141" s="13"/>
    </row>
    <row r="142" spans="1:6">
      <c r="D142" s="16" t="s">
        <v>1243</v>
      </c>
      <c r="E142" s="17">
        <v>-335.76</v>
      </c>
      <c r="F142" s="13"/>
    </row>
    <row r="143" spans="1:6">
      <c r="D143" s="16" t="s">
        <v>1244</v>
      </c>
      <c r="E143" s="17">
        <v>10285</v>
      </c>
      <c r="F143" s="13"/>
    </row>
    <row r="144" spans="1:6">
      <c r="D144" s="16" t="s">
        <v>1245</v>
      </c>
      <c r="E144" s="17">
        <v>-244.8</v>
      </c>
      <c r="F144" s="13"/>
    </row>
    <row r="145" spans="4:6">
      <c r="D145" s="16" t="s">
        <v>1246</v>
      </c>
      <c r="E145" s="17">
        <v>-1000</v>
      </c>
      <c r="F145" s="13"/>
    </row>
    <row r="146" spans="4:6">
      <c r="D146" s="16" t="s">
        <v>1247</v>
      </c>
      <c r="E146" s="17">
        <v>605</v>
      </c>
      <c r="F146" s="13"/>
    </row>
    <row r="147" spans="4:6">
      <c r="D147" s="16" t="s">
        <v>1248</v>
      </c>
      <c r="E147" s="17">
        <v>9.16</v>
      </c>
      <c r="F147" s="13"/>
    </row>
    <row r="148" spans="4:6">
      <c r="D148" s="16" t="s">
        <v>1249</v>
      </c>
      <c r="E148" s="17">
        <v>2234.5300000000002</v>
      </c>
      <c r="F148" s="13"/>
    </row>
    <row r="149" spans="4:6">
      <c r="D149" s="16" t="s">
        <v>1250</v>
      </c>
      <c r="E149" s="17">
        <v>922.02</v>
      </c>
      <c r="F149" s="13"/>
    </row>
    <row r="150" spans="4:6">
      <c r="D150" s="16" t="s">
        <v>1251</v>
      </c>
      <c r="E150" s="17">
        <v>13794</v>
      </c>
      <c r="F150" s="13"/>
    </row>
    <row r="151" spans="4:6">
      <c r="D151" s="16" t="s">
        <v>1252</v>
      </c>
      <c r="E151" s="17">
        <v>-180</v>
      </c>
      <c r="F151" s="13"/>
    </row>
    <row r="152" spans="4:6">
      <c r="D152" s="16" t="s">
        <v>1253</v>
      </c>
      <c r="E152" s="17">
        <v>-7260</v>
      </c>
      <c r="F152" s="13"/>
    </row>
    <row r="153" spans="4:6">
      <c r="D153" s="16" t="s">
        <v>1254</v>
      </c>
      <c r="E153" s="17">
        <v>363</v>
      </c>
      <c r="F153" s="13"/>
    </row>
    <row r="154" spans="4:6">
      <c r="D154" s="16" t="s">
        <v>1255</v>
      </c>
      <c r="E154" s="17">
        <v>10855.05</v>
      </c>
      <c r="F154" s="13"/>
    </row>
    <row r="155" spans="4:6">
      <c r="D155" s="16" t="s">
        <v>1256</v>
      </c>
      <c r="E155" s="17">
        <v>-1501.38</v>
      </c>
      <c r="F155" s="13"/>
    </row>
    <row r="156" spans="4:6">
      <c r="D156" s="16" t="s">
        <v>1257</v>
      </c>
      <c r="E156" s="17">
        <v>306.18</v>
      </c>
      <c r="F156" s="13"/>
    </row>
    <row r="157" spans="4:6">
      <c r="D157" s="16" t="s">
        <v>1258</v>
      </c>
      <c r="E157" s="17">
        <v>72.28</v>
      </c>
      <c r="F157" s="13"/>
    </row>
    <row r="158" spans="4:6">
      <c r="D158" s="16" t="s">
        <v>1259</v>
      </c>
      <c r="E158" s="17">
        <v>2300</v>
      </c>
      <c r="F158" s="13"/>
    </row>
    <row r="159" spans="4:6">
      <c r="D159" s="16" t="s">
        <v>1260</v>
      </c>
      <c r="E159" s="17">
        <v>79.81</v>
      </c>
      <c r="F159" s="13"/>
    </row>
    <row r="160" spans="4:6">
      <c r="D160" s="16" t="s">
        <v>1261</v>
      </c>
      <c r="E160" s="17">
        <v>-436.34</v>
      </c>
      <c r="F160" s="13"/>
    </row>
    <row r="161" spans="4:6">
      <c r="D161" s="16" t="s">
        <v>1262</v>
      </c>
      <c r="E161" s="17">
        <v>70.88</v>
      </c>
      <c r="F161" s="13"/>
    </row>
    <row r="162" spans="4:6">
      <c r="D162" s="16" t="s">
        <v>1263</v>
      </c>
      <c r="E162" s="17">
        <v>-153.72999999999999</v>
      </c>
      <c r="F162" s="13"/>
    </row>
    <row r="163" spans="4:6">
      <c r="D163" s="16" t="s">
        <v>1264</v>
      </c>
      <c r="E163" s="17">
        <v>16.940000000000001</v>
      </c>
      <c r="F163" s="13"/>
    </row>
    <row r="164" spans="4:6">
      <c r="D164" s="16" t="s">
        <v>1265</v>
      </c>
      <c r="E164" s="17">
        <v>4036</v>
      </c>
      <c r="F164" s="13"/>
    </row>
    <row r="165" spans="4:6">
      <c r="D165" s="16" t="s">
        <v>1266</v>
      </c>
      <c r="E165" s="17">
        <v>3285</v>
      </c>
      <c r="F165" s="13"/>
    </row>
    <row r="166" spans="4:6">
      <c r="D166" s="16" t="s">
        <v>1267</v>
      </c>
      <c r="E166" s="17">
        <v>0.03</v>
      </c>
      <c r="F166" s="13"/>
    </row>
    <row r="167" spans="4:6">
      <c r="D167" s="16" t="s">
        <v>1268</v>
      </c>
      <c r="E167" s="17">
        <v>8434.17</v>
      </c>
      <c r="F167" s="13"/>
    </row>
    <row r="168" spans="4:6">
      <c r="D168" s="16" t="s">
        <v>1269</v>
      </c>
      <c r="E168" s="17">
        <v>13002.89</v>
      </c>
      <c r="F168" s="13"/>
    </row>
    <row r="169" spans="4:6">
      <c r="D169" s="16" t="s">
        <v>1270</v>
      </c>
      <c r="E169" s="17">
        <v>3628.25</v>
      </c>
      <c r="F169" s="13"/>
    </row>
    <row r="170" spans="4:6">
      <c r="D170" s="16" t="s">
        <v>1271</v>
      </c>
      <c r="E170" s="17">
        <v>103.8</v>
      </c>
      <c r="F170" s="13"/>
    </row>
    <row r="171" spans="4:6">
      <c r="D171" s="16" t="s">
        <v>1272</v>
      </c>
      <c r="E171" s="17">
        <v>66.92</v>
      </c>
      <c r="F171" s="13"/>
    </row>
    <row r="172" spans="4:6">
      <c r="D172" s="16" t="s">
        <v>1273</v>
      </c>
      <c r="E172" s="17">
        <v>198.9</v>
      </c>
      <c r="F172" s="13"/>
    </row>
    <row r="173" spans="4:6">
      <c r="D173" s="16" t="s">
        <v>1274</v>
      </c>
      <c r="E173" s="17">
        <v>-39</v>
      </c>
      <c r="F173" s="13"/>
    </row>
    <row r="174" spans="4:6">
      <c r="D174" s="16" t="s">
        <v>1275</v>
      </c>
      <c r="E174" s="17">
        <v>-854.78</v>
      </c>
      <c r="F174" s="13"/>
    </row>
    <row r="175" spans="4:6">
      <c r="D175" s="16" t="s">
        <v>1276</v>
      </c>
      <c r="E175" s="17">
        <v>701.8</v>
      </c>
      <c r="F175" s="13"/>
    </row>
    <row r="176" spans="4:6">
      <c r="D176" s="16" t="s">
        <v>1277</v>
      </c>
      <c r="E176" s="17">
        <v>3424.3</v>
      </c>
      <c r="F176" s="13"/>
    </row>
    <row r="177" spans="4:6">
      <c r="D177" s="16" t="s">
        <v>1278</v>
      </c>
      <c r="E177" s="17">
        <v>-40.020000000000003</v>
      </c>
      <c r="F177" s="13"/>
    </row>
    <row r="178" spans="4:6">
      <c r="D178" s="16" t="s">
        <v>1279</v>
      </c>
      <c r="E178" s="17">
        <v>130.68</v>
      </c>
      <c r="F178" s="13"/>
    </row>
    <row r="179" spans="4:6">
      <c r="D179" s="16" t="s">
        <v>1280</v>
      </c>
      <c r="E179" s="17">
        <v>212.45</v>
      </c>
      <c r="F179" s="13"/>
    </row>
    <row r="180" spans="4:6">
      <c r="D180" s="16" t="s">
        <v>1281</v>
      </c>
      <c r="E180" s="17">
        <v>-9.07</v>
      </c>
      <c r="F180" s="13"/>
    </row>
    <row r="181" spans="4:6">
      <c r="D181" s="16" t="s">
        <v>1282</v>
      </c>
      <c r="E181" s="17">
        <v>-328.24</v>
      </c>
      <c r="F181" s="13"/>
    </row>
    <row r="182" spans="4:6">
      <c r="D182" s="16" t="s">
        <v>1283</v>
      </c>
      <c r="E182" s="17">
        <v>1210</v>
      </c>
      <c r="F182" s="13"/>
    </row>
    <row r="183" spans="4:6">
      <c r="D183" s="16" t="s">
        <v>1284</v>
      </c>
      <c r="E183" s="17">
        <v>500.94</v>
      </c>
      <c r="F183" s="13"/>
    </row>
    <row r="184" spans="4:6">
      <c r="D184" s="16" t="s">
        <v>1285</v>
      </c>
      <c r="E184" s="17">
        <v>88.35</v>
      </c>
      <c r="F184" s="13"/>
    </row>
    <row r="185" spans="4:6">
      <c r="D185" s="16" t="s">
        <v>1286</v>
      </c>
      <c r="E185" s="17">
        <v>43543.54</v>
      </c>
      <c r="F185" s="13"/>
    </row>
    <row r="186" spans="4:6">
      <c r="D186" s="16" t="s">
        <v>1287</v>
      </c>
      <c r="E186" s="17">
        <v>2345.79</v>
      </c>
      <c r="F186" s="13"/>
    </row>
    <row r="187" spans="4:6">
      <c r="D187" s="16" t="s">
        <v>1288</v>
      </c>
      <c r="E187" s="17">
        <v>1306.99</v>
      </c>
      <c r="F187" s="13"/>
    </row>
    <row r="188" spans="4:6">
      <c r="D188" s="16" t="s">
        <v>1289</v>
      </c>
      <c r="E188" s="17">
        <v>4852.74</v>
      </c>
      <c r="F188" s="13"/>
    </row>
    <row r="189" spans="4:6">
      <c r="D189" s="16" t="s">
        <v>1290</v>
      </c>
      <c r="E189" s="17">
        <v>726.3</v>
      </c>
      <c r="F189" s="13"/>
    </row>
    <row r="190" spans="4:6">
      <c r="D190" s="16" t="s">
        <v>1291</v>
      </c>
      <c r="E190" s="17">
        <v>18039.759999999998</v>
      </c>
      <c r="F190" s="13"/>
    </row>
    <row r="191" spans="4:6">
      <c r="D191" s="16" t="s">
        <v>1292</v>
      </c>
      <c r="E191" s="17">
        <v>5620.08</v>
      </c>
      <c r="F191" s="13"/>
    </row>
    <row r="192" spans="4:6">
      <c r="D192" s="16" t="s">
        <v>1293</v>
      </c>
      <c r="E192" s="17">
        <v>10488.92</v>
      </c>
      <c r="F192" s="13"/>
    </row>
    <row r="193" spans="4:6">
      <c r="D193" s="16" t="s">
        <v>1294</v>
      </c>
      <c r="E193" s="17">
        <v>2788.6</v>
      </c>
      <c r="F193" s="13"/>
    </row>
    <row r="194" spans="4:6">
      <c r="D194" s="16" t="s">
        <v>1295</v>
      </c>
      <c r="E194" s="17">
        <v>36891.769999999997</v>
      </c>
      <c r="F194" s="13"/>
    </row>
    <row r="195" spans="4:6">
      <c r="D195" s="16" t="s">
        <v>1296</v>
      </c>
      <c r="E195" s="17">
        <v>9203.07</v>
      </c>
      <c r="F195" s="13"/>
    </row>
    <row r="196" spans="4:6">
      <c r="D196" s="16" t="s">
        <v>1297</v>
      </c>
      <c r="E196" s="17">
        <v>2992.29</v>
      </c>
      <c r="F196" s="13"/>
    </row>
    <row r="197" spans="4:6">
      <c r="D197" s="16" t="s">
        <v>1298</v>
      </c>
      <c r="E197" s="17">
        <v>132.87</v>
      </c>
      <c r="F197" s="13"/>
    </row>
    <row r="198" spans="4:6">
      <c r="D198" s="16" t="s">
        <v>1299</v>
      </c>
      <c r="E198" s="17">
        <v>1939.63</v>
      </c>
      <c r="F198" s="13"/>
    </row>
    <row r="199" spans="4:6">
      <c r="D199" s="16" t="s">
        <v>1300</v>
      </c>
      <c r="E199" s="17">
        <v>2135.1</v>
      </c>
      <c r="F199" s="13"/>
    </row>
    <row r="200" spans="4:6">
      <c r="D200" s="16" t="s">
        <v>1301</v>
      </c>
      <c r="E200" s="17">
        <v>2800.03</v>
      </c>
      <c r="F200" s="13"/>
    </row>
    <row r="201" spans="4:6">
      <c r="D201" s="16" t="s">
        <v>1302</v>
      </c>
      <c r="E201" s="17">
        <v>1200</v>
      </c>
      <c r="F201" s="13"/>
    </row>
    <row r="202" spans="4:6">
      <c r="D202" s="16" t="s">
        <v>1303</v>
      </c>
      <c r="E202" s="17">
        <v>4728.62</v>
      </c>
      <c r="F202" s="13"/>
    </row>
    <row r="203" spans="4:6">
      <c r="D203" s="16" t="s">
        <v>1304</v>
      </c>
      <c r="E203" s="17">
        <v>4372.03</v>
      </c>
      <c r="F203" s="13"/>
    </row>
    <row r="204" spans="4:6">
      <c r="D204" s="16" t="s">
        <v>1305</v>
      </c>
      <c r="E204" s="17">
        <v>62865.1</v>
      </c>
      <c r="F204" s="13"/>
    </row>
    <row r="205" spans="4:6">
      <c r="D205" s="16" t="s">
        <v>1306</v>
      </c>
      <c r="E205" s="17">
        <v>1617.14</v>
      </c>
      <c r="F205" s="13"/>
    </row>
    <row r="206" spans="4:6">
      <c r="D206" s="16" t="s">
        <v>1307</v>
      </c>
      <c r="E206" s="17">
        <v>4037.14</v>
      </c>
      <c r="F206" s="13"/>
    </row>
    <row r="207" spans="4:6">
      <c r="D207" s="16" t="s">
        <v>1308</v>
      </c>
      <c r="E207" s="17">
        <v>1700</v>
      </c>
      <c r="F207" s="13"/>
    </row>
    <row r="208" spans="4:6">
      <c r="D208" s="16" t="s">
        <v>1309</v>
      </c>
      <c r="E208" s="17">
        <v>-401.76</v>
      </c>
      <c r="F208" s="13"/>
    </row>
    <row r="209" spans="4:6">
      <c r="D209" s="16" t="s">
        <v>1310</v>
      </c>
      <c r="E209" s="17">
        <v>1882.16</v>
      </c>
      <c r="F209" s="13"/>
    </row>
    <row r="210" spans="4:6">
      <c r="D210" s="16" t="s">
        <v>1311</v>
      </c>
      <c r="E210" s="17">
        <v>800</v>
      </c>
      <c r="F210" s="13"/>
    </row>
    <row r="211" spans="4:6">
      <c r="D211" s="16" t="s">
        <v>1312</v>
      </c>
      <c r="E211" s="17">
        <v>1831.91</v>
      </c>
      <c r="F211" s="13"/>
    </row>
    <row r="212" spans="4:6">
      <c r="D212" s="16" t="s">
        <v>1313</v>
      </c>
      <c r="E212" s="17">
        <v>1377.23</v>
      </c>
      <c r="F212" s="13"/>
    </row>
    <row r="213" spans="4:6">
      <c r="D213" s="16" t="s">
        <v>1314</v>
      </c>
      <c r="E213" s="17">
        <v>-647.01</v>
      </c>
      <c r="F213" s="13"/>
    </row>
    <row r="214" spans="4:6">
      <c r="D214" s="16" t="s">
        <v>1315</v>
      </c>
      <c r="E214" s="17">
        <v>691.94</v>
      </c>
      <c r="F214" s="13"/>
    </row>
    <row r="215" spans="4:6">
      <c r="D215" s="16" t="s">
        <v>1316</v>
      </c>
      <c r="E215" s="17">
        <v>192.66</v>
      </c>
      <c r="F215" s="13"/>
    </row>
    <row r="216" spans="4:6">
      <c r="D216" s="16" t="s">
        <v>1317</v>
      </c>
      <c r="E216" s="17">
        <v>873.84</v>
      </c>
      <c r="F216" s="13"/>
    </row>
    <row r="217" spans="4:6">
      <c r="D217" s="16" t="s">
        <v>1318</v>
      </c>
      <c r="E217" s="17">
        <v>199.9</v>
      </c>
      <c r="F217" s="13"/>
    </row>
    <row r="218" spans="4:6">
      <c r="D218" s="16" t="s">
        <v>1319</v>
      </c>
      <c r="E218" s="17">
        <v>-45</v>
      </c>
      <c r="F218" s="13"/>
    </row>
    <row r="219" spans="4:6">
      <c r="D219" s="16" t="s">
        <v>1320</v>
      </c>
      <c r="E219" s="17">
        <v>-34</v>
      </c>
      <c r="F219" s="13"/>
    </row>
    <row r="220" spans="4:6">
      <c r="D220" s="16" t="s">
        <v>1321</v>
      </c>
      <c r="E220" s="17">
        <v>-80.27</v>
      </c>
      <c r="F220" s="13"/>
    </row>
    <row r="221" spans="4:6">
      <c r="D221" s="16" t="s">
        <v>1322</v>
      </c>
      <c r="E221" s="17">
        <v>3054.32</v>
      </c>
      <c r="F221" s="13"/>
    </row>
    <row r="222" spans="4:6">
      <c r="D222" s="16" t="s">
        <v>1323</v>
      </c>
      <c r="E222" s="17">
        <v>8156.91</v>
      </c>
      <c r="F222" s="13"/>
    </row>
    <row r="223" spans="4:6">
      <c r="D223" s="16" t="s">
        <v>1324</v>
      </c>
      <c r="E223" s="17">
        <v>19281.77</v>
      </c>
      <c r="F223" s="13"/>
    </row>
    <row r="224" spans="4:6">
      <c r="D224" s="16" t="s">
        <v>1325</v>
      </c>
      <c r="E224" s="17">
        <v>1601.07</v>
      </c>
      <c r="F224" s="13"/>
    </row>
    <row r="225" spans="4:6">
      <c r="D225" s="16" t="s">
        <v>1326</v>
      </c>
      <c r="E225" s="17">
        <v>9700.23</v>
      </c>
      <c r="F225" s="13"/>
    </row>
    <row r="226" spans="4:6" ht="15.75">
      <c r="D226" s="11" t="s">
        <v>1327</v>
      </c>
      <c r="E226" s="12">
        <v>5997853.2999999998</v>
      </c>
      <c r="F226" s="1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3"/>
  <sheetViews>
    <sheetView topLeftCell="A7" workbookViewId="0">
      <selection activeCell="A73" sqref="A73"/>
    </sheetView>
  </sheetViews>
  <sheetFormatPr baseColWidth="10" defaultRowHeight="15"/>
  <cols>
    <col min="1" max="1" width="62.140625" customWidth="1"/>
    <col min="2" max="2" width="36.42578125" customWidth="1"/>
  </cols>
  <sheetData>
    <row r="1" spans="1:11" ht="15.75">
      <c r="A1" s="163" t="s">
        <v>1108</v>
      </c>
      <c r="B1" s="163"/>
      <c r="C1" s="163"/>
      <c r="D1" s="163"/>
      <c r="E1" s="163"/>
    </row>
    <row r="2" spans="1:11">
      <c r="A2" s="14"/>
    </row>
    <row r="3" spans="1:11">
      <c r="C3" s="14" t="s">
        <v>976</v>
      </c>
    </row>
    <row r="4" spans="1:11">
      <c r="A4" s="14" t="s">
        <v>977</v>
      </c>
    </row>
    <row r="5" spans="1:11">
      <c r="A5" s="14" t="s">
        <v>978</v>
      </c>
    </row>
    <row r="6" spans="1:11">
      <c r="A6" s="14" t="s">
        <v>979</v>
      </c>
    </row>
    <row r="7" spans="1:11">
      <c r="A7" s="18" t="s">
        <v>980</v>
      </c>
      <c r="B7" s="19">
        <v>2017</v>
      </c>
      <c r="C7" s="20" t="s">
        <v>981</v>
      </c>
    </row>
    <row r="9" spans="1:11" ht="15.75">
      <c r="A9" s="163" t="s">
        <v>982</v>
      </c>
      <c r="B9" s="163">
        <v>1957263.82</v>
      </c>
      <c r="C9" s="163" t="s">
        <v>885</v>
      </c>
    </row>
    <row r="10" spans="1:11">
      <c r="A10" s="14" t="s">
        <v>983</v>
      </c>
      <c r="B10">
        <v>10245</v>
      </c>
    </row>
    <row r="11" spans="1:11">
      <c r="A11" t="s">
        <v>984</v>
      </c>
      <c r="B11">
        <v>5676</v>
      </c>
      <c r="C11" s="14"/>
    </row>
    <row r="12" spans="1:11">
      <c r="A12" s="14" t="s">
        <v>985</v>
      </c>
      <c r="B12">
        <v>1227.67</v>
      </c>
    </row>
    <row r="13" spans="1:11" ht="15.75">
      <c r="A13" s="14" t="s">
        <v>986</v>
      </c>
      <c r="B13">
        <v>232899.25</v>
      </c>
      <c r="G13" s="163"/>
      <c r="H13" s="163"/>
      <c r="I13" s="163"/>
      <c r="J13" s="163"/>
      <c r="K13" s="163"/>
    </row>
    <row r="14" spans="1:11">
      <c r="A14" s="14" t="s">
        <v>987</v>
      </c>
      <c r="B14">
        <v>3500</v>
      </c>
      <c r="G14" s="14"/>
    </row>
    <row r="15" spans="1:11">
      <c r="A15" s="18" t="s">
        <v>988</v>
      </c>
      <c r="B15" s="19">
        <v>3465.94</v>
      </c>
      <c r="C15" s="20"/>
      <c r="I15" s="14"/>
    </row>
    <row r="16" spans="1:11">
      <c r="A16" t="s">
        <v>989</v>
      </c>
      <c r="B16">
        <v>119902.5</v>
      </c>
      <c r="G16" s="14"/>
    </row>
    <row r="17" spans="1:9" ht="15.75">
      <c r="A17" s="11" t="s">
        <v>990</v>
      </c>
      <c r="B17" s="12">
        <v>100137.35</v>
      </c>
      <c r="C17" s="13"/>
      <c r="G17" s="14"/>
    </row>
    <row r="18" spans="1:9">
      <c r="A18" s="14" t="s">
        <v>991</v>
      </c>
      <c r="B18" s="15">
        <v>70867.16</v>
      </c>
      <c r="C18" s="13"/>
    </row>
    <row r="19" spans="1:9">
      <c r="A19" s="16" t="s">
        <v>992</v>
      </c>
      <c r="B19" s="17">
        <v>62053.08</v>
      </c>
      <c r="C19" s="13"/>
    </row>
    <row r="20" spans="1:9">
      <c r="A20" s="16" t="s">
        <v>993</v>
      </c>
      <c r="B20" s="17">
        <v>178409.8</v>
      </c>
      <c r="C20" s="13"/>
    </row>
    <row r="21" spans="1:9">
      <c r="A21" s="14" t="s">
        <v>994</v>
      </c>
      <c r="B21" s="15">
        <v>150327.78</v>
      </c>
      <c r="C21" s="13"/>
    </row>
    <row r="22" spans="1:9">
      <c r="A22" s="16" t="s">
        <v>995</v>
      </c>
      <c r="B22" s="17">
        <v>161764.41</v>
      </c>
      <c r="C22" s="13"/>
    </row>
    <row r="23" spans="1:9">
      <c r="A23" s="16" t="s">
        <v>996</v>
      </c>
      <c r="B23" s="17">
        <v>321508.94</v>
      </c>
      <c r="C23" s="13"/>
    </row>
    <row r="24" spans="1:9">
      <c r="A24" s="16" t="s">
        <v>997</v>
      </c>
      <c r="B24" s="17">
        <v>164092.17000000001</v>
      </c>
      <c r="C24" s="13"/>
    </row>
    <row r="25" spans="1:9">
      <c r="A25" s="16" t="s">
        <v>998</v>
      </c>
      <c r="B25" s="17">
        <v>24552.21</v>
      </c>
      <c r="C25" s="13"/>
    </row>
    <row r="26" spans="1:9">
      <c r="A26" s="16" t="s">
        <v>999</v>
      </c>
      <c r="B26" s="17">
        <v>87509.2</v>
      </c>
      <c r="C26" s="13"/>
    </row>
    <row r="27" spans="1:9">
      <c r="A27" s="16" t="s">
        <v>1000</v>
      </c>
      <c r="B27" s="17">
        <v>26270.44</v>
      </c>
      <c r="C27" s="13"/>
    </row>
    <row r="28" spans="1:9">
      <c r="A28" s="16" t="s">
        <v>1001</v>
      </c>
      <c r="B28" s="17">
        <v>84963.520000000004</v>
      </c>
      <c r="C28" s="13"/>
    </row>
    <row r="29" spans="1:9" ht="15.75">
      <c r="A29" s="16" t="s">
        <v>1002</v>
      </c>
      <c r="B29" s="17">
        <v>77705.89</v>
      </c>
      <c r="C29" s="13"/>
      <c r="G29" s="11"/>
      <c r="H29" s="12"/>
      <c r="I29" s="13"/>
    </row>
    <row r="30" spans="1:9">
      <c r="A30" s="16" t="s">
        <v>1003</v>
      </c>
      <c r="B30" s="17">
        <v>29286.97</v>
      </c>
      <c r="C30" s="13"/>
      <c r="G30" s="14"/>
      <c r="H30" s="15"/>
      <c r="I30" s="13"/>
    </row>
    <row r="31" spans="1:9">
      <c r="A31" s="16" t="s">
        <v>1004</v>
      </c>
      <c r="B31" s="17">
        <v>10725.17</v>
      </c>
      <c r="C31" s="13"/>
      <c r="G31" s="16"/>
      <c r="H31" s="17"/>
      <c r="I31" s="13"/>
    </row>
    <row r="32" spans="1:9">
      <c r="A32" s="16" t="s">
        <v>1005</v>
      </c>
      <c r="B32" s="17">
        <v>30173.37</v>
      </c>
      <c r="C32" s="13"/>
      <c r="G32" s="16"/>
      <c r="H32" s="17"/>
      <c r="I32" s="13"/>
    </row>
    <row r="33" spans="1:9">
      <c r="A33" s="16" t="s">
        <v>1006</v>
      </c>
      <c r="B33" s="17">
        <v>-86592</v>
      </c>
      <c r="C33" s="13" t="s">
        <v>885</v>
      </c>
      <c r="G33" s="14"/>
      <c r="H33" s="15"/>
      <c r="I33" s="13"/>
    </row>
    <row r="34" spans="1:9">
      <c r="A34" s="16" t="s">
        <v>1007</v>
      </c>
      <c r="B34" s="17">
        <v>-23654</v>
      </c>
      <c r="C34" s="13"/>
      <c r="G34" s="16"/>
      <c r="H34" s="17"/>
      <c r="I34" s="13"/>
    </row>
    <row r="35" spans="1:9">
      <c r="A35" s="16" t="s">
        <v>1008</v>
      </c>
      <c r="B35" s="17">
        <v>-53574</v>
      </c>
      <c r="C35" s="13"/>
      <c r="G35" s="16"/>
      <c r="H35" s="17"/>
      <c r="I35" s="13"/>
    </row>
    <row r="36" spans="1:9">
      <c r="A36" s="16" t="s">
        <v>1009</v>
      </c>
      <c r="B36" s="17">
        <v>-9364</v>
      </c>
      <c r="C36" s="13"/>
      <c r="G36" s="16"/>
      <c r="H36" s="17"/>
      <c r="I36" s="13"/>
    </row>
    <row r="37" spans="1:9">
      <c r="A37" s="16" t="s">
        <v>1010</v>
      </c>
      <c r="B37" s="17">
        <v>-587056.96</v>
      </c>
      <c r="C37" s="13">
        <v>10</v>
      </c>
      <c r="G37" s="16"/>
      <c r="H37" s="17"/>
      <c r="I37" s="13"/>
    </row>
    <row r="38" spans="1:9">
      <c r="A38" s="16" t="s">
        <v>1011</v>
      </c>
      <c r="B38" s="17">
        <v>-54000</v>
      </c>
      <c r="C38" s="13"/>
      <c r="G38" s="16"/>
      <c r="H38" s="17"/>
      <c r="I38" s="13"/>
    </row>
    <row r="39" spans="1:9">
      <c r="A39" s="16" t="s">
        <v>1012</v>
      </c>
      <c r="B39" s="17">
        <v>-33870.300000000003</v>
      </c>
      <c r="C39" s="13"/>
      <c r="G39" s="16"/>
      <c r="H39" s="17"/>
      <c r="I39" s="13"/>
    </row>
    <row r="40" spans="1:9">
      <c r="A40" s="16" t="s">
        <v>1013</v>
      </c>
      <c r="B40" s="17">
        <v>-41498.94</v>
      </c>
      <c r="C40" s="13"/>
      <c r="G40" s="16"/>
      <c r="H40" s="17"/>
      <c r="I40" s="13"/>
    </row>
    <row r="41" spans="1:9">
      <c r="A41" s="16" t="s">
        <v>1014</v>
      </c>
      <c r="B41" s="17">
        <v>-58925.75</v>
      </c>
      <c r="C41" s="13"/>
      <c r="G41" s="16"/>
      <c r="H41" s="17"/>
      <c r="I41" s="13"/>
    </row>
    <row r="42" spans="1:9">
      <c r="A42" s="16" t="s">
        <v>1015</v>
      </c>
      <c r="B42" s="17">
        <v>-20859.580000000002</v>
      </c>
      <c r="C42" s="13"/>
      <c r="G42" s="16"/>
      <c r="H42" s="17"/>
      <c r="I42" s="13"/>
    </row>
    <row r="43" spans="1:9">
      <c r="A43" s="16" t="s">
        <v>1016</v>
      </c>
      <c r="B43" s="17">
        <v>-15606.8</v>
      </c>
      <c r="C43" s="13"/>
      <c r="G43" s="16"/>
      <c r="H43" s="17"/>
      <c r="I43" s="13"/>
    </row>
    <row r="44" spans="1:9">
      <c r="A44" s="16" t="s">
        <v>1017</v>
      </c>
      <c r="B44" s="17">
        <v>-23404.57</v>
      </c>
      <c r="C44" s="13"/>
      <c r="G44" s="16"/>
      <c r="H44" s="17"/>
      <c r="I44" s="13"/>
    </row>
    <row r="45" spans="1:9">
      <c r="A45" s="16" t="s">
        <v>1018</v>
      </c>
      <c r="B45" s="17">
        <v>-105211.54</v>
      </c>
      <c r="C45" s="13"/>
      <c r="G45" s="16"/>
      <c r="H45" s="17"/>
      <c r="I45" s="13"/>
    </row>
    <row r="46" spans="1:9">
      <c r="A46" s="16" t="s">
        <v>1019</v>
      </c>
      <c r="B46" s="17">
        <v>-30739.39</v>
      </c>
      <c r="C46" s="13"/>
      <c r="G46" s="16"/>
      <c r="H46" s="17"/>
      <c r="I46" s="13"/>
    </row>
    <row r="47" spans="1:9">
      <c r="A47" s="16" t="s">
        <v>1020</v>
      </c>
      <c r="B47" s="17">
        <v>-26510.959999999999</v>
      </c>
      <c r="C47" s="13"/>
      <c r="G47" s="16"/>
      <c r="H47" s="17"/>
      <c r="I47" s="13"/>
    </row>
    <row r="48" spans="1:9">
      <c r="A48" s="16" t="s">
        <v>1021</v>
      </c>
      <c r="B48" s="17">
        <v>-31449.439999999999</v>
      </c>
      <c r="C48" s="13"/>
      <c r="G48" s="16"/>
      <c r="H48" s="17"/>
      <c r="I48" s="13"/>
    </row>
    <row r="49" spans="1:9">
      <c r="A49" s="16" t="s">
        <v>1022</v>
      </c>
      <c r="B49" s="17">
        <v>-1877.94</v>
      </c>
      <c r="C49" s="13"/>
      <c r="G49" s="16"/>
      <c r="H49" s="17"/>
      <c r="I49" s="13"/>
    </row>
    <row r="50" spans="1:9">
      <c r="A50" s="16" t="s">
        <v>1023</v>
      </c>
      <c r="B50" s="17">
        <v>-14374.71</v>
      </c>
      <c r="C50" s="13"/>
      <c r="G50" s="16"/>
      <c r="H50" s="17"/>
      <c r="I50" s="13"/>
    </row>
    <row r="51" spans="1:9">
      <c r="A51" s="16" t="s">
        <v>1024</v>
      </c>
      <c r="B51" s="17">
        <v>-6147.19</v>
      </c>
      <c r="C51" s="13"/>
      <c r="G51" s="16"/>
      <c r="H51" s="17"/>
      <c r="I51" s="13"/>
    </row>
    <row r="52" spans="1:9">
      <c r="A52" s="16" t="s">
        <v>1025</v>
      </c>
      <c r="B52" s="17">
        <v>-12830.95</v>
      </c>
      <c r="C52" s="13"/>
      <c r="G52" s="16"/>
      <c r="H52" s="17"/>
      <c r="I52" s="13"/>
    </row>
    <row r="53" spans="1:9">
      <c r="A53" s="16" t="s">
        <v>1026</v>
      </c>
      <c r="B53" s="17">
        <v>-3252.71</v>
      </c>
      <c r="C53" s="13"/>
      <c r="G53" s="16"/>
      <c r="H53" s="17"/>
      <c r="I53" s="13"/>
    </row>
    <row r="54" spans="1:9">
      <c r="A54" s="16" t="s">
        <v>1027</v>
      </c>
      <c r="B54" s="17">
        <v>-99118.96</v>
      </c>
      <c r="C54" s="13"/>
      <c r="G54" s="16"/>
      <c r="H54" s="17"/>
      <c r="I54" s="13"/>
    </row>
    <row r="55" spans="1:9">
      <c r="A55" s="16" t="s">
        <v>1028</v>
      </c>
      <c r="B55" s="17">
        <v>-670</v>
      </c>
      <c r="C55" s="13"/>
      <c r="G55" s="16"/>
      <c r="H55" s="17"/>
      <c r="I55" s="13"/>
    </row>
    <row r="56" spans="1:9">
      <c r="A56" s="16" t="s">
        <v>1029</v>
      </c>
      <c r="B56" s="17">
        <v>-6707.23</v>
      </c>
      <c r="C56" s="13"/>
      <c r="G56" s="16"/>
      <c r="H56" s="17"/>
      <c r="I56" s="13"/>
    </row>
    <row r="57" spans="1:9">
      <c r="A57" s="16" t="s">
        <v>1030</v>
      </c>
      <c r="B57" s="17">
        <v>-490683.2</v>
      </c>
      <c r="C57" s="13" t="s">
        <v>1031</v>
      </c>
      <c r="G57" s="16"/>
      <c r="H57" s="17"/>
      <c r="I57" s="13"/>
    </row>
    <row r="58" spans="1:9">
      <c r="A58" s="16" t="s">
        <v>1032</v>
      </c>
      <c r="B58" s="17">
        <v>-29430</v>
      </c>
      <c r="C58" s="13"/>
      <c r="G58" s="16"/>
      <c r="H58" s="17"/>
      <c r="I58" s="13"/>
    </row>
    <row r="59" spans="1:9">
      <c r="A59" s="16" t="s">
        <v>1033</v>
      </c>
      <c r="B59" s="17">
        <v>-5861.19</v>
      </c>
      <c r="C59" s="13"/>
      <c r="G59" s="16"/>
      <c r="H59" s="17"/>
      <c r="I59" s="13"/>
    </row>
    <row r="60" spans="1:9">
      <c r="A60" s="16" t="s">
        <v>1034</v>
      </c>
      <c r="B60" s="17">
        <v>-316742.8</v>
      </c>
      <c r="C60" s="13"/>
      <c r="G60" s="16"/>
      <c r="H60" s="17"/>
      <c r="I60" s="13"/>
    </row>
    <row r="61" spans="1:9">
      <c r="A61" s="14" t="s">
        <v>1035</v>
      </c>
      <c r="B61" s="15">
        <v>-19694.16</v>
      </c>
      <c r="C61" s="13"/>
      <c r="G61" s="16"/>
      <c r="H61" s="17"/>
      <c r="I61" s="13"/>
    </row>
    <row r="62" spans="1:9">
      <c r="A62" s="16" t="s">
        <v>1036</v>
      </c>
      <c r="B62" s="17">
        <v>-10392.66</v>
      </c>
      <c r="C62" s="13"/>
      <c r="G62" s="16"/>
      <c r="H62" s="17"/>
      <c r="I62" s="13"/>
    </row>
    <row r="63" spans="1:9">
      <c r="A63" s="16" t="s">
        <v>1037</v>
      </c>
      <c r="B63" s="17">
        <v>-537.79</v>
      </c>
      <c r="C63" s="13"/>
      <c r="G63" s="16"/>
      <c r="H63" s="17"/>
      <c r="I63" s="13"/>
    </row>
    <row r="64" spans="1:9">
      <c r="A64" s="16" t="s">
        <v>1038</v>
      </c>
      <c r="B64" s="17">
        <v>-1000</v>
      </c>
      <c r="C64" s="13"/>
      <c r="G64" s="16"/>
      <c r="H64" s="17"/>
      <c r="I64" s="13"/>
    </row>
    <row r="65" spans="1:9">
      <c r="A65" s="16" t="s">
        <v>1039</v>
      </c>
      <c r="B65" s="17">
        <v>-319.39</v>
      </c>
      <c r="C65" s="13"/>
      <c r="G65" s="16"/>
      <c r="H65" s="17"/>
      <c r="I65" s="13"/>
    </row>
    <row r="66" spans="1:9">
      <c r="A66" s="16" t="s">
        <v>1040</v>
      </c>
      <c r="B66" s="17">
        <v>-54967.23</v>
      </c>
      <c r="C66" s="13"/>
      <c r="G66" s="16"/>
      <c r="H66" s="17"/>
      <c r="I66" s="13"/>
    </row>
    <row r="67" spans="1:9">
      <c r="A67" s="16" t="s">
        <v>1041</v>
      </c>
      <c r="B67" s="17">
        <v>-20575.5</v>
      </c>
      <c r="C67" s="13"/>
      <c r="G67" s="16"/>
      <c r="H67" s="17"/>
      <c r="I67" s="13"/>
    </row>
    <row r="68" spans="1:9">
      <c r="A68" s="16" t="s">
        <v>1042</v>
      </c>
      <c r="B68" s="17">
        <v>-10134.06</v>
      </c>
      <c r="C68" s="13"/>
      <c r="G68" s="16"/>
      <c r="H68" s="17"/>
      <c r="I68" s="13"/>
    </row>
    <row r="69" spans="1:9">
      <c r="A69" s="16" t="s">
        <v>1043</v>
      </c>
      <c r="B69" s="17">
        <v>-7577.53</v>
      </c>
      <c r="C69" s="13"/>
      <c r="G69" s="16"/>
      <c r="H69" s="17"/>
      <c r="I69" s="13"/>
    </row>
    <row r="70" spans="1:9">
      <c r="A70" s="16" t="s">
        <v>1044</v>
      </c>
      <c r="B70" s="17">
        <v>-544.98</v>
      </c>
      <c r="C70" s="13"/>
      <c r="G70" s="16"/>
      <c r="H70" s="17"/>
      <c r="I70" s="13"/>
    </row>
    <row r="71" spans="1:9">
      <c r="A71" s="16" t="s">
        <v>1045</v>
      </c>
      <c r="B71" s="17">
        <v>-1180</v>
      </c>
      <c r="C71" s="13"/>
      <c r="G71" s="16"/>
      <c r="H71" s="17"/>
      <c r="I71" s="13"/>
    </row>
    <row r="72" spans="1:9">
      <c r="A72" s="16" t="s">
        <v>1046</v>
      </c>
      <c r="B72" s="17">
        <v>-9174.6</v>
      </c>
      <c r="C72" s="13"/>
      <c r="G72" s="16"/>
      <c r="H72" s="17"/>
      <c r="I72" s="13"/>
    </row>
    <row r="73" spans="1:9">
      <c r="A73" s="14" t="s">
        <v>1047</v>
      </c>
      <c r="B73" s="15">
        <v>-1619.62</v>
      </c>
      <c r="C73" s="13"/>
      <c r="G73" s="14"/>
      <c r="H73" s="15"/>
      <c r="I73" s="13"/>
    </row>
    <row r="74" spans="1:9">
      <c r="A74" s="16" t="s">
        <v>1048</v>
      </c>
      <c r="B74" s="17">
        <v>-565.21</v>
      </c>
      <c r="C74" s="13"/>
      <c r="G74" s="16"/>
      <c r="H74" s="17"/>
      <c r="I74" s="13"/>
    </row>
    <row r="75" spans="1:9">
      <c r="A75" s="16" t="s">
        <v>1049</v>
      </c>
      <c r="B75" s="17">
        <v>-1468.5</v>
      </c>
      <c r="C75" s="13"/>
      <c r="G75" s="16"/>
      <c r="H75" s="17"/>
      <c r="I75" s="13"/>
    </row>
    <row r="76" spans="1:9" ht="15.75">
      <c r="A76" s="11" t="s">
        <v>1050</v>
      </c>
      <c r="B76" s="12">
        <v>-1238.57</v>
      </c>
      <c r="C76" s="13"/>
      <c r="G76" s="16"/>
      <c r="H76" s="17"/>
      <c r="I76" s="13"/>
    </row>
    <row r="77" spans="1:9">
      <c r="A77" s="14" t="s">
        <v>1051</v>
      </c>
      <c r="B77" s="15">
        <v>-443.18</v>
      </c>
      <c r="C77" s="13"/>
      <c r="G77" s="16"/>
      <c r="H77" s="17"/>
      <c r="I77" s="13"/>
    </row>
    <row r="78" spans="1:9">
      <c r="A78" s="16" t="s">
        <v>1052</v>
      </c>
      <c r="B78" s="17">
        <v>-443.18</v>
      </c>
      <c r="C78" s="13"/>
      <c r="G78" s="16"/>
      <c r="H78" s="17"/>
      <c r="I78" s="13"/>
    </row>
    <row r="79" spans="1:9">
      <c r="A79" s="16" t="s">
        <v>1053</v>
      </c>
      <c r="B79" s="17">
        <v>-153.9</v>
      </c>
      <c r="C79" s="13"/>
      <c r="G79" s="16"/>
      <c r="H79" s="17"/>
      <c r="I79" s="13"/>
    </row>
    <row r="80" spans="1:9">
      <c r="A80" s="16" t="s">
        <v>1054</v>
      </c>
      <c r="B80" s="17">
        <v>-101.9</v>
      </c>
      <c r="C80" s="13"/>
      <c r="G80" s="16"/>
      <c r="H80" s="17"/>
      <c r="I80" s="13"/>
    </row>
    <row r="81" spans="1:9">
      <c r="A81" s="16" t="s">
        <v>1055</v>
      </c>
      <c r="B81" s="17">
        <v>-273.25</v>
      </c>
      <c r="C81" s="13"/>
      <c r="G81" s="16"/>
      <c r="H81" s="17"/>
      <c r="I81" s="13"/>
    </row>
    <row r="82" spans="1:9">
      <c r="A82" s="14" t="s">
        <v>1056</v>
      </c>
      <c r="B82" s="15">
        <v>-817</v>
      </c>
      <c r="C82" s="13"/>
      <c r="G82" s="16"/>
      <c r="H82" s="17"/>
      <c r="I82" s="13"/>
    </row>
    <row r="83" spans="1:9">
      <c r="A83" s="16" t="s">
        <v>1057</v>
      </c>
      <c r="B83" s="17">
        <v>-4235</v>
      </c>
      <c r="C83" s="13"/>
      <c r="G83" s="16"/>
      <c r="H83" s="17"/>
      <c r="I83" s="13"/>
    </row>
    <row r="84" spans="1:9">
      <c r="A84" s="16" t="s">
        <v>1058</v>
      </c>
      <c r="B84" s="17">
        <v>8808</v>
      </c>
      <c r="C84" s="13"/>
      <c r="G84" s="16"/>
      <c r="H84" s="17"/>
      <c r="I84" s="13"/>
    </row>
    <row r="85" spans="1:9">
      <c r="A85" s="16" t="s">
        <v>1059</v>
      </c>
      <c r="B85" s="17">
        <v>-13339.68</v>
      </c>
      <c r="C85" s="13" t="s">
        <v>841</v>
      </c>
      <c r="G85" s="14"/>
      <c r="H85" s="15"/>
      <c r="I85" s="13"/>
    </row>
    <row r="86" spans="1:9">
      <c r="A86" s="16" t="s">
        <v>1060</v>
      </c>
      <c r="B86" s="17">
        <v>-1028.8699999999999</v>
      </c>
      <c r="C86" s="13"/>
      <c r="G86" s="16"/>
      <c r="H86" s="17"/>
      <c r="I86" s="13"/>
    </row>
    <row r="87" spans="1:9">
      <c r="A87" s="16" t="s">
        <v>1061</v>
      </c>
      <c r="B87" s="17">
        <v>-12310.81</v>
      </c>
      <c r="C87" s="13"/>
      <c r="G87" s="16"/>
      <c r="H87" s="17"/>
      <c r="I87" s="13"/>
    </row>
    <row r="88" spans="1:9" ht="15.75">
      <c r="A88" s="16" t="s">
        <v>1062</v>
      </c>
      <c r="B88" s="17">
        <v>-0.01</v>
      </c>
      <c r="C88" s="13"/>
      <c r="G88" s="11"/>
      <c r="H88" s="12"/>
      <c r="I88" s="13"/>
    </row>
    <row r="89" spans="1:9">
      <c r="A89" s="16" t="s">
        <v>1063</v>
      </c>
      <c r="B89" s="17">
        <v>0.01</v>
      </c>
      <c r="C89" s="13"/>
      <c r="G89" s="14"/>
      <c r="H89" s="15"/>
      <c r="I89" s="13"/>
    </row>
    <row r="90" spans="1:9">
      <c r="A90" s="16" t="s">
        <v>1064</v>
      </c>
      <c r="B90" s="17">
        <v>779591.98</v>
      </c>
      <c r="C90" s="13"/>
      <c r="G90" s="16"/>
      <c r="H90" s="17"/>
      <c r="I90" s="13"/>
    </row>
    <row r="91" spans="1:9">
      <c r="A91" s="16" t="s">
        <v>1065</v>
      </c>
      <c r="B91" s="17">
        <v>60589.5</v>
      </c>
      <c r="C91" s="13" t="s">
        <v>1066</v>
      </c>
      <c r="G91" s="16"/>
      <c r="H91" s="17"/>
      <c r="I91" s="13"/>
    </row>
    <row r="92" spans="1:9">
      <c r="A92" s="16" t="s">
        <v>1067</v>
      </c>
      <c r="B92" s="17">
        <v>60589.5</v>
      </c>
      <c r="C92" s="13" t="s">
        <v>898</v>
      </c>
      <c r="G92" s="16"/>
      <c r="H92" s="17"/>
      <c r="I92" s="13"/>
    </row>
    <row r="93" spans="1:9">
      <c r="A93" s="16" t="s">
        <v>1068</v>
      </c>
      <c r="B93" s="17">
        <v>-18256.38</v>
      </c>
      <c r="C93" s="13"/>
      <c r="G93" s="16"/>
      <c r="H93" s="17"/>
      <c r="I93" s="13"/>
    </row>
    <row r="94" spans="1:9">
      <c r="A94" s="16" t="s">
        <v>1069</v>
      </c>
      <c r="B94" s="17">
        <v>37104.019999999997</v>
      </c>
      <c r="C94" s="13"/>
      <c r="G94" s="14"/>
      <c r="H94" s="15"/>
      <c r="I94" s="13"/>
    </row>
    <row r="95" spans="1:9">
      <c r="A95" s="16" t="s">
        <v>1070</v>
      </c>
      <c r="B95" s="17">
        <v>18539.45</v>
      </c>
      <c r="C95" s="13"/>
      <c r="G95" s="16"/>
      <c r="H95" s="17"/>
      <c r="I95" s="13"/>
    </row>
    <row r="96" spans="1:9">
      <c r="A96" s="16" t="s">
        <v>1071</v>
      </c>
      <c r="B96" s="17">
        <v>23057.85</v>
      </c>
      <c r="C96" s="13"/>
      <c r="G96" s="16"/>
      <c r="H96" s="17"/>
      <c r="I96" s="13"/>
    </row>
    <row r="97" spans="1:9">
      <c r="A97" s="16" t="s">
        <v>1072</v>
      </c>
      <c r="B97" s="17">
        <v>144.56</v>
      </c>
      <c r="C97" s="13"/>
      <c r="G97" s="16"/>
      <c r="H97" s="17"/>
      <c r="I97" s="13"/>
    </row>
    <row r="98" spans="1:9">
      <c r="A98" s="16" t="s">
        <v>1073</v>
      </c>
      <c r="B98" s="17">
        <v>-109377.47</v>
      </c>
      <c r="C98" s="13" t="s">
        <v>1074</v>
      </c>
      <c r="G98" s="16"/>
      <c r="H98" s="17"/>
      <c r="I98" s="13"/>
    </row>
    <row r="99" spans="1:9">
      <c r="A99" s="16" t="s">
        <v>1075</v>
      </c>
      <c r="B99" s="17">
        <v>-46042.26</v>
      </c>
      <c r="C99" s="13"/>
      <c r="G99" s="16"/>
      <c r="H99" s="17"/>
      <c r="I99" s="13"/>
    </row>
    <row r="100" spans="1:9">
      <c r="A100" s="16" t="s">
        <v>1076</v>
      </c>
      <c r="B100" s="17">
        <v>-1618.9</v>
      </c>
      <c r="C100" s="13"/>
      <c r="G100" s="16"/>
      <c r="H100" s="17"/>
      <c r="I100" s="13"/>
    </row>
    <row r="101" spans="1:9">
      <c r="A101" s="16" t="s">
        <v>1077</v>
      </c>
      <c r="B101" s="17">
        <v>-2779.32</v>
      </c>
      <c r="C101" s="13"/>
      <c r="G101" s="16"/>
      <c r="H101" s="17"/>
      <c r="I101" s="13"/>
    </row>
    <row r="102" spans="1:9">
      <c r="A102" s="16" t="s">
        <v>1078</v>
      </c>
      <c r="B102" s="17">
        <v>-7502.52</v>
      </c>
      <c r="C102" s="13"/>
      <c r="G102" s="16"/>
      <c r="H102" s="17"/>
      <c r="I102" s="13"/>
    </row>
    <row r="103" spans="1:9">
      <c r="A103" s="16" t="s">
        <v>1079</v>
      </c>
      <c r="B103" s="17">
        <v>-1574.76</v>
      </c>
      <c r="C103" s="13"/>
      <c r="G103" s="16"/>
      <c r="H103" s="17"/>
      <c r="I103" s="13"/>
    </row>
    <row r="104" spans="1:9">
      <c r="A104" s="16" t="s">
        <v>1080</v>
      </c>
      <c r="B104" s="17">
        <v>-3628.74</v>
      </c>
      <c r="C104" s="13"/>
      <c r="G104" s="16"/>
      <c r="H104" s="17"/>
      <c r="I104" s="13"/>
    </row>
    <row r="105" spans="1:9">
      <c r="A105" s="16" t="s">
        <v>1081</v>
      </c>
      <c r="B105" s="17">
        <v>-2909.33</v>
      </c>
      <c r="C105" s="13"/>
      <c r="G105" s="16"/>
      <c r="H105" s="17"/>
      <c r="I105" s="13"/>
    </row>
    <row r="106" spans="1:9">
      <c r="A106" s="16" t="s">
        <v>1082</v>
      </c>
      <c r="B106" s="17">
        <v>-772.49</v>
      </c>
      <c r="C106" s="13"/>
      <c r="G106" s="16"/>
      <c r="H106" s="17"/>
      <c r="I106" s="13"/>
    </row>
    <row r="107" spans="1:9">
      <c r="A107" s="16" t="s">
        <v>1083</v>
      </c>
      <c r="B107" s="17">
        <v>-4864.2299999999996</v>
      </c>
      <c r="C107" s="13"/>
      <c r="G107" s="16"/>
      <c r="H107" s="17"/>
      <c r="I107" s="13"/>
    </row>
    <row r="108" spans="1:9">
      <c r="A108" s="16" t="s">
        <v>1084</v>
      </c>
      <c r="B108" s="17">
        <v>-950.2</v>
      </c>
      <c r="C108" s="13"/>
      <c r="G108" s="16"/>
      <c r="H108" s="17"/>
      <c r="I108" s="13"/>
    </row>
    <row r="109" spans="1:9">
      <c r="A109" s="16" t="s">
        <v>1085</v>
      </c>
      <c r="B109" s="17">
        <v>-6380.02</v>
      </c>
      <c r="C109" s="13"/>
      <c r="G109" s="16"/>
      <c r="H109" s="17"/>
      <c r="I109" s="13"/>
    </row>
    <row r="110" spans="1:9">
      <c r="A110" s="16" t="s">
        <v>1086</v>
      </c>
      <c r="B110" s="17">
        <v>-5543.96</v>
      </c>
      <c r="C110" s="13"/>
      <c r="G110" s="16"/>
      <c r="H110" s="17"/>
      <c r="I110" s="13"/>
    </row>
    <row r="111" spans="1:9">
      <c r="A111" s="16" t="s">
        <v>1087</v>
      </c>
      <c r="B111" s="17">
        <v>-7874.42</v>
      </c>
      <c r="C111" s="13"/>
      <c r="G111" s="16"/>
      <c r="H111" s="17"/>
      <c r="I111" s="13"/>
    </row>
    <row r="112" spans="1:9">
      <c r="A112" s="16" t="s">
        <v>1088</v>
      </c>
      <c r="B112" s="17">
        <v>-954.08</v>
      </c>
      <c r="C112" s="13"/>
      <c r="G112" s="16"/>
      <c r="H112" s="17"/>
      <c r="I112" s="13"/>
    </row>
    <row r="113" spans="1:9">
      <c r="A113" s="16" t="s">
        <v>1089</v>
      </c>
      <c r="B113" s="17">
        <v>-1939.69</v>
      </c>
      <c r="C113" s="13"/>
      <c r="G113" s="16"/>
      <c r="H113" s="17"/>
      <c r="I113" s="13"/>
    </row>
    <row r="114" spans="1:9">
      <c r="A114" s="14" t="s">
        <v>1090</v>
      </c>
      <c r="B114" s="15">
        <v>-2794.26</v>
      </c>
      <c r="C114" s="13"/>
      <c r="G114" s="16"/>
      <c r="H114" s="17"/>
      <c r="I114" s="13"/>
    </row>
    <row r="115" spans="1:9">
      <c r="A115" s="16" t="s">
        <v>1091</v>
      </c>
      <c r="B115" s="17">
        <v>-3191.98</v>
      </c>
      <c r="C115" s="13"/>
      <c r="G115" s="16"/>
      <c r="H115" s="17"/>
      <c r="I115" s="13"/>
    </row>
    <row r="116" spans="1:9">
      <c r="A116" s="16" t="s">
        <v>1092</v>
      </c>
      <c r="B116" s="17">
        <v>-2600.41</v>
      </c>
      <c r="C116" s="13"/>
      <c r="G116" s="16"/>
      <c r="H116" s="17"/>
      <c r="I116" s="13"/>
    </row>
    <row r="117" spans="1:9">
      <c r="A117" s="16" t="s">
        <v>1093</v>
      </c>
      <c r="B117" s="17">
        <v>-1379.5</v>
      </c>
      <c r="C117" s="13"/>
      <c r="G117" s="16"/>
      <c r="H117" s="17"/>
      <c r="I117" s="13"/>
    </row>
    <row r="118" spans="1:9">
      <c r="A118" s="16" t="s">
        <v>1094</v>
      </c>
      <c r="B118" s="17">
        <v>-134.83000000000001</v>
      </c>
      <c r="C118" s="13"/>
      <c r="G118" s="16"/>
      <c r="H118" s="17"/>
      <c r="I118" s="13"/>
    </row>
    <row r="119" spans="1:9">
      <c r="A119" s="16" t="s">
        <v>1095</v>
      </c>
      <c r="B119" s="17">
        <v>-1079.33</v>
      </c>
      <c r="C119" s="13"/>
      <c r="G119" s="16"/>
      <c r="H119" s="17"/>
      <c r="I119" s="13"/>
    </row>
    <row r="120" spans="1:9">
      <c r="A120" s="16" t="s">
        <v>1096</v>
      </c>
      <c r="B120" s="17">
        <v>-2862.24</v>
      </c>
      <c r="C120" s="13"/>
      <c r="G120" s="16"/>
      <c r="H120" s="17"/>
      <c r="I120" s="13"/>
    </row>
    <row r="121" spans="1:9">
      <c r="A121" s="16" t="s">
        <v>1097</v>
      </c>
      <c r="B121" s="17">
        <v>-77233.009999999995</v>
      </c>
      <c r="C121" s="13">
        <v>3</v>
      </c>
      <c r="G121" s="16"/>
      <c r="H121" s="17"/>
      <c r="I121" s="13"/>
    </row>
    <row r="122" spans="1:9">
      <c r="A122" s="16" t="s">
        <v>1098</v>
      </c>
      <c r="B122" s="17">
        <v>-88241.18</v>
      </c>
      <c r="C122" s="13"/>
      <c r="G122" s="16"/>
      <c r="H122" s="17"/>
      <c r="I122" s="13"/>
    </row>
    <row r="123" spans="1:9">
      <c r="A123" s="16" t="s">
        <v>1099</v>
      </c>
      <c r="B123" s="17">
        <v>11008.17</v>
      </c>
      <c r="C123" s="13"/>
      <c r="G123" s="16"/>
      <c r="H123" s="17"/>
      <c r="I123" s="13"/>
    </row>
    <row r="124" spans="1:9">
      <c r="A124" s="16" t="s">
        <v>1100</v>
      </c>
      <c r="B124" s="17">
        <v>-20612</v>
      </c>
      <c r="C124" s="13" t="s">
        <v>908</v>
      </c>
      <c r="G124" s="16"/>
      <c r="H124" s="17"/>
      <c r="I124" s="13"/>
    </row>
    <row r="125" spans="1:9">
      <c r="A125" s="16" t="s">
        <v>1101</v>
      </c>
      <c r="B125" s="17">
        <v>-9774</v>
      </c>
      <c r="C125" s="13"/>
      <c r="G125" s="16"/>
      <c r="H125" s="17"/>
      <c r="I125" s="13"/>
    </row>
    <row r="126" spans="1:9">
      <c r="A126" s="14" t="s">
        <v>1102</v>
      </c>
      <c r="B126" s="15">
        <v>-10838</v>
      </c>
      <c r="C126" s="13"/>
      <c r="G126" s="14"/>
      <c r="H126" s="15"/>
      <c r="I126" s="13"/>
    </row>
    <row r="127" spans="1:9">
      <c r="A127" s="16" t="s">
        <v>1103</v>
      </c>
      <c r="B127" s="17">
        <v>-146632.98000000001</v>
      </c>
      <c r="C127" s="13"/>
      <c r="G127" s="16"/>
      <c r="H127" s="17"/>
      <c r="I127" s="13"/>
    </row>
    <row r="128" spans="1:9">
      <c r="A128" s="16" t="s">
        <v>1104</v>
      </c>
      <c r="B128" s="17">
        <v>632959</v>
      </c>
      <c r="C128" s="13"/>
      <c r="G128" s="16"/>
      <c r="H128" s="17"/>
      <c r="I128" s="13"/>
    </row>
    <row r="129" spans="1:9">
      <c r="A129" s="16" t="s">
        <v>1105</v>
      </c>
      <c r="B129" s="17">
        <v>-161188.16</v>
      </c>
      <c r="C129" s="13" t="s">
        <v>1031</v>
      </c>
      <c r="G129" s="16"/>
      <c r="H129" s="17"/>
      <c r="I129" s="13"/>
    </row>
    <row r="130" spans="1:9">
      <c r="A130" s="14" t="s">
        <v>1106</v>
      </c>
      <c r="B130" s="15">
        <v>-161188.16</v>
      </c>
      <c r="C130" s="13"/>
      <c r="G130" s="16"/>
      <c r="H130" s="17"/>
      <c r="I130" s="13"/>
    </row>
    <row r="131" spans="1:9">
      <c r="A131" s="16" t="s">
        <v>1107</v>
      </c>
      <c r="B131" s="17">
        <v>471770.84</v>
      </c>
      <c r="C131" s="13"/>
      <c r="G131" s="16"/>
      <c r="H131" s="17"/>
      <c r="I131" s="13"/>
    </row>
    <row r="132" spans="1:9">
      <c r="G132" s="16"/>
      <c r="H132" s="17"/>
      <c r="I132" s="13"/>
    </row>
    <row r="133" spans="1:9">
      <c r="G133" s="16"/>
      <c r="H133" s="17"/>
      <c r="I133" s="13"/>
    </row>
    <row r="134" spans="1:9">
      <c r="G134" s="16"/>
      <c r="H134" s="17"/>
      <c r="I134" s="13"/>
    </row>
    <row r="135" spans="1:9">
      <c r="G135" s="16"/>
      <c r="H135" s="17"/>
      <c r="I135" s="13"/>
    </row>
    <row r="136" spans="1:9">
      <c r="G136" s="16"/>
      <c r="H136" s="17"/>
      <c r="I136" s="13"/>
    </row>
    <row r="137" spans="1:9">
      <c r="G137" s="16"/>
      <c r="H137" s="17"/>
      <c r="I137" s="13"/>
    </row>
    <row r="138" spans="1:9">
      <c r="G138" s="14"/>
      <c r="H138" s="15"/>
      <c r="I138" s="13"/>
    </row>
    <row r="139" spans="1:9">
      <c r="G139" s="16"/>
      <c r="H139" s="17"/>
      <c r="I139" s="13"/>
    </row>
    <row r="140" spans="1:9">
      <c r="G140" s="16"/>
      <c r="H140" s="17"/>
      <c r="I140" s="13"/>
    </row>
    <row r="141" spans="1:9">
      <c r="G141" s="16"/>
      <c r="H141" s="17"/>
      <c r="I141" s="13"/>
    </row>
    <row r="142" spans="1:9">
      <c r="G142" s="14"/>
      <c r="H142" s="15"/>
      <c r="I142" s="13"/>
    </row>
    <row r="143" spans="1:9">
      <c r="G143" s="16"/>
      <c r="H143" s="17"/>
      <c r="I143" s="13"/>
    </row>
  </sheetData>
  <mergeCells count="3">
    <mergeCell ref="A1:E1"/>
    <mergeCell ref="A9:C9"/>
    <mergeCell ref="G13:K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1"/>
  <sheetViews>
    <sheetView tabSelected="1" zoomScale="90" zoomScaleNormal="90" workbookViewId="0">
      <selection activeCell="D12" sqref="D12"/>
    </sheetView>
  </sheetViews>
  <sheetFormatPr baseColWidth="10" defaultColWidth="11.42578125" defaultRowHeight="16.5"/>
  <cols>
    <col min="1" max="1" width="73.28515625" style="75" customWidth="1"/>
    <col min="2" max="2" width="4.5703125" style="75" customWidth="1"/>
    <col min="3" max="3" width="11.5703125" style="75" bestFit="1" customWidth="1"/>
    <col min="4" max="4" width="4.42578125" style="75" customWidth="1"/>
    <col min="5" max="5" width="11.5703125" style="75" bestFit="1" customWidth="1"/>
    <col min="6" max="6" width="11.85546875" style="75" customWidth="1"/>
    <col min="7" max="7" width="4.5703125" style="75" customWidth="1"/>
    <col min="8" max="8" width="5.5703125" style="75" customWidth="1"/>
    <col min="9" max="9" width="11.42578125" style="75"/>
    <col min="10" max="10" width="48.7109375" style="75" customWidth="1"/>
    <col min="11" max="11" width="11.5703125" style="75" bestFit="1" customWidth="1"/>
    <col min="12" max="12" width="4.7109375" style="75" customWidth="1"/>
    <col min="13" max="13" width="11.5703125" style="75" customWidth="1"/>
    <col min="14" max="16384" width="11.42578125" style="75"/>
  </cols>
  <sheetData>
    <row r="1" spans="1:14" ht="19.5" customHeight="1">
      <c r="A1" s="164" t="s">
        <v>1364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</row>
    <row r="2" spans="1:14" ht="17.25" customHeight="1">
      <c r="A2" s="167" t="s">
        <v>1473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</row>
    <row r="3" spans="1:1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170" t="s">
        <v>1365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68" t="s">
        <v>3</v>
      </c>
      <c r="B6" s="68"/>
      <c r="C6" s="30" t="s">
        <v>1459</v>
      </c>
      <c r="D6" s="68"/>
      <c r="E6" s="30" t="s">
        <v>1401</v>
      </c>
      <c r="F6" s="31"/>
      <c r="G6" s="31"/>
      <c r="H6" s="32"/>
      <c r="I6" s="68" t="s">
        <v>9</v>
      </c>
      <c r="J6" s="68"/>
      <c r="K6" s="30" t="s">
        <v>1459</v>
      </c>
      <c r="L6" s="68"/>
      <c r="M6" s="30" t="s">
        <v>1401</v>
      </c>
      <c r="N6" s="31"/>
    </row>
    <row r="7" spans="1:14">
      <c r="A7" s="29"/>
      <c r="B7" s="33"/>
      <c r="C7" s="29"/>
      <c r="D7" s="33"/>
      <c r="E7" s="29"/>
      <c r="F7" s="29"/>
      <c r="G7" s="29"/>
      <c r="H7" s="29"/>
      <c r="I7" s="29"/>
      <c r="J7" s="33"/>
      <c r="K7" s="29"/>
      <c r="L7" s="33"/>
      <c r="M7" s="29"/>
      <c r="N7" s="29"/>
    </row>
    <row r="8" spans="1:14">
      <c r="A8" s="34" t="s">
        <v>1366</v>
      </c>
      <c r="B8" s="35"/>
      <c r="C8" s="36"/>
      <c r="D8" s="35"/>
      <c r="E8" s="36"/>
      <c r="F8" s="29"/>
      <c r="G8" s="29"/>
      <c r="H8" s="29"/>
      <c r="I8" s="34" t="s">
        <v>1367</v>
      </c>
      <c r="J8" s="35"/>
      <c r="K8" s="34"/>
      <c r="L8" s="35"/>
      <c r="M8" s="34"/>
      <c r="N8" s="29"/>
    </row>
    <row r="9" spans="1:14">
      <c r="A9" s="29" t="s">
        <v>1519</v>
      </c>
      <c r="B9" s="33"/>
      <c r="C9" s="36"/>
      <c r="D9" s="33"/>
      <c r="E9" s="36"/>
      <c r="F9" s="29"/>
      <c r="G9" s="29"/>
      <c r="H9" s="29"/>
      <c r="I9" s="29" t="s">
        <v>1368</v>
      </c>
      <c r="J9" s="33"/>
      <c r="K9" s="37"/>
      <c r="L9" s="33"/>
      <c r="M9" s="37"/>
      <c r="N9" s="29"/>
    </row>
    <row r="10" spans="1:14">
      <c r="A10" s="29" t="s">
        <v>1369</v>
      </c>
      <c r="B10" s="33"/>
      <c r="C10" s="38">
        <v>4473</v>
      </c>
      <c r="D10" s="33"/>
      <c r="E10" s="38">
        <v>2712</v>
      </c>
      <c r="F10" s="38"/>
      <c r="G10" s="29"/>
      <c r="H10" s="29"/>
      <c r="I10" s="39" t="s">
        <v>1493</v>
      </c>
      <c r="J10" s="40"/>
      <c r="K10" s="41">
        <v>403071</v>
      </c>
      <c r="L10" s="40"/>
      <c r="M10" s="41">
        <v>403071</v>
      </c>
      <c r="N10" s="29"/>
    </row>
    <row r="11" spans="1:14">
      <c r="A11" s="29" t="s">
        <v>1430</v>
      </c>
      <c r="B11" s="33"/>
      <c r="C11" s="49">
        <v>278405</v>
      </c>
      <c r="D11" s="33"/>
      <c r="E11" s="49">
        <v>0</v>
      </c>
      <c r="F11" s="38"/>
      <c r="G11" s="29"/>
      <c r="H11" s="29"/>
      <c r="I11" s="39"/>
      <c r="J11" s="40"/>
      <c r="K11" s="41"/>
      <c r="L11" s="40"/>
      <c r="M11" s="41"/>
      <c r="N11" s="29"/>
    </row>
    <row r="12" spans="1:14">
      <c r="A12" s="29"/>
      <c r="B12" s="33"/>
      <c r="C12" s="38">
        <f>C10+C11</f>
        <v>282878</v>
      </c>
      <c r="D12" s="33"/>
      <c r="E12" s="38">
        <f>E10+E11</f>
        <v>2712</v>
      </c>
      <c r="F12" s="42"/>
      <c r="G12" s="29"/>
      <c r="H12" s="29"/>
      <c r="I12" s="39" t="s">
        <v>1370</v>
      </c>
      <c r="J12" s="40"/>
      <c r="K12" s="41">
        <v>1016925</v>
      </c>
      <c r="L12" s="40"/>
      <c r="M12" s="41">
        <v>1016925</v>
      </c>
      <c r="N12" s="29"/>
    </row>
    <row r="13" spans="1:14">
      <c r="A13" s="29"/>
      <c r="B13" s="33"/>
      <c r="C13" s="38"/>
      <c r="D13" s="33"/>
      <c r="E13" s="38"/>
      <c r="F13" s="38"/>
      <c r="G13" s="29"/>
      <c r="H13" s="29"/>
      <c r="N13" s="29"/>
    </row>
    <row r="14" spans="1:14">
      <c r="A14" s="29" t="s">
        <v>1520</v>
      </c>
      <c r="B14" s="33"/>
      <c r="C14" s="42"/>
      <c r="D14" s="33"/>
      <c r="E14" s="42"/>
      <c r="F14" s="43"/>
      <c r="G14" s="29"/>
      <c r="H14" s="29"/>
      <c r="I14" s="44" t="s">
        <v>1494</v>
      </c>
      <c r="J14" s="43"/>
      <c r="K14" s="45"/>
      <c r="L14" s="43"/>
      <c r="M14" s="45"/>
      <c r="N14" s="29"/>
    </row>
    <row r="15" spans="1:14">
      <c r="A15" s="29" t="s">
        <v>1371</v>
      </c>
      <c r="B15" s="33"/>
      <c r="C15" s="42">
        <v>107260</v>
      </c>
      <c r="D15" s="33"/>
      <c r="E15" s="42">
        <v>63070</v>
      </c>
      <c r="F15" s="42"/>
      <c r="G15" s="29"/>
      <c r="H15" s="29"/>
      <c r="I15" s="44" t="s">
        <v>1372</v>
      </c>
      <c r="J15" s="44"/>
      <c r="K15" s="44">
        <v>80614</v>
      </c>
      <c r="L15" s="44"/>
      <c r="M15" s="44">
        <v>80614</v>
      </c>
      <c r="N15" s="29"/>
    </row>
    <row r="16" spans="1:14">
      <c r="A16" s="29"/>
      <c r="B16" s="33"/>
      <c r="C16" s="38"/>
      <c r="D16" s="33"/>
      <c r="E16" s="38"/>
      <c r="F16" s="42"/>
      <c r="G16" s="39"/>
      <c r="H16" s="39"/>
      <c r="I16" s="44" t="s">
        <v>1373</v>
      </c>
      <c r="J16" s="44"/>
      <c r="K16" s="46">
        <v>2023380</v>
      </c>
      <c r="L16" s="44"/>
      <c r="M16" s="46">
        <v>1560952</v>
      </c>
      <c r="N16" s="29"/>
    </row>
    <row r="17" spans="1:14">
      <c r="A17" s="29" t="s">
        <v>1488</v>
      </c>
      <c r="B17" s="33"/>
      <c r="C17" s="38"/>
      <c r="D17" s="33"/>
      <c r="E17" s="38"/>
      <c r="F17" s="42"/>
      <c r="G17" s="48"/>
      <c r="H17" s="39"/>
      <c r="I17" s="44"/>
      <c r="J17" s="44"/>
      <c r="K17" s="44">
        <f>K15+K16</f>
        <v>2103994</v>
      </c>
      <c r="L17" s="44"/>
      <c r="M17" s="76">
        <f>M15+M16</f>
        <v>1641566</v>
      </c>
      <c r="N17" s="29"/>
    </row>
    <row r="18" spans="1:14">
      <c r="A18" s="44" t="s">
        <v>1374</v>
      </c>
      <c r="B18" s="33"/>
      <c r="C18" s="42">
        <v>3073769</v>
      </c>
      <c r="D18" s="33"/>
      <c r="E18" s="77">
        <v>2307312</v>
      </c>
      <c r="F18" s="42"/>
      <c r="G18" s="48"/>
      <c r="H18" s="39"/>
      <c r="I18" s="44"/>
      <c r="J18" s="44"/>
      <c r="K18" s="44"/>
      <c r="L18" s="44"/>
      <c r="M18" s="44"/>
      <c r="N18" s="29"/>
    </row>
    <row r="19" spans="1:14">
      <c r="A19" s="44" t="s">
        <v>1505</v>
      </c>
      <c r="B19" s="33"/>
      <c r="C19" s="49">
        <v>0</v>
      </c>
      <c r="D19" s="33"/>
      <c r="E19" s="49">
        <v>232027.11</v>
      </c>
      <c r="F19" s="42"/>
      <c r="G19" s="48"/>
      <c r="H19" s="39"/>
      <c r="I19" s="44" t="s">
        <v>1495</v>
      </c>
      <c r="J19" s="44"/>
      <c r="K19" s="44">
        <v>-148893</v>
      </c>
      <c r="L19" s="44"/>
      <c r="M19" s="44">
        <v>-171872</v>
      </c>
      <c r="N19" s="29"/>
    </row>
    <row r="20" spans="1:14">
      <c r="A20" s="44"/>
      <c r="B20" s="33"/>
      <c r="C20" s="44">
        <f>C18+C19</f>
        <v>3073769</v>
      </c>
      <c r="D20" s="44"/>
      <c r="E20" s="44">
        <f>E18+E19</f>
        <v>2539339.11</v>
      </c>
      <c r="F20" s="42"/>
      <c r="G20" s="48"/>
      <c r="H20" s="39"/>
      <c r="I20" s="44" t="s">
        <v>1478</v>
      </c>
      <c r="J20" s="43"/>
      <c r="K20" s="44">
        <v>1183804</v>
      </c>
      <c r="L20" s="43"/>
      <c r="M20" s="44">
        <v>471771</v>
      </c>
      <c r="N20" s="29"/>
    </row>
    <row r="21" spans="1:14">
      <c r="A21" s="29"/>
      <c r="B21" s="33"/>
      <c r="C21" s="38"/>
      <c r="D21" s="33"/>
      <c r="E21" s="38"/>
      <c r="F21" s="42"/>
      <c r="G21" s="48"/>
      <c r="H21" s="39"/>
      <c r="I21" s="44"/>
      <c r="J21" s="43"/>
      <c r="K21" s="33"/>
      <c r="L21" s="43"/>
      <c r="M21" s="33"/>
      <c r="N21" s="29"/>
    </row>
    <row r="22" spans="1:14">
      <c r="A22" s="29" t="s">
        <v>1375</v>
      </c>
      <c r="B22" s="33"/>
      <c r="C22" s="38"/>
      <c r="D22" s="33"/>
      <c r="E22" s="38"/>
      <c r="F22" s="42"/>
      <c r="G22" s="48"/>
      <c r="H22" s="39"/>
      <c r="I22" s="50" t="s">
        <v>1376</v>
      </c>
      <c r="J22" s="50"/>
      <c r="K22" s="52">
        <f>K10+K12+K17+K19+K20</f>
        <v>4558901</v>
      </c>
      <c r="L22" s="50"/>
      <c r="M22" s="52">
        <f>M10+M12+M17+M19+M20</f>
        <v>3361461</v>
      </c>
      <c r="N22" s="29"/>
    </row>
    <row r="23" spans="1:14">
      <c r="A23" s="44" t="s">
        <v>1377</v>
      </c>
      <c r="B23" s="44"/>
      <c r="C23" s="44">
        <v>854</v>
      </c>
      <c r="D23" s="44"/>
      <c r="E23" s="44">
        <v>854</v>
      </c>
      <c r="F23" s="42"/>
      <c r="G23" s="48"/>
      <c r="H23" s="39"/>
      <c r="I23" s="44"/>
      <c r="J23" s="44"/>
      <c r="K23" s="44"/>
      <c r="L23" s="44"/>
      <c r="M23" s="44"/>
      <c r="N23" s="29"/>
    </row>
    <row r="24" spans="1:14">
      <c r="A24" s="43" t="s">
        <v>1378</v>
      </c>
      <c r="B24" s="43"/>
      <c r="C24" s="46">
        <v>5000</v>
      </c>
      <c r="D24" s="43"/>
      <c r="E24" s="46">
        <v>5000</v>
      </c>
      <c r="F24" s="42"/>
      <c r="G24" s="48"/>
      <c r="H24" s="39"/>
      <c r="I24" s="53" t="s">
        <v>1379</v>
      </c>
      <c r="J24" s="51"/>
      <c r="K24" s="41"/>
      <c r="L24" s="51"/>
      <c r="M24" s="41"/>
      <c r="N24" s="29"/>
    </row>
    <row r="25" spans="1:14">
      <c r="A25" s="43"/>
      <c r="B25" s="43"/>
      <c r="C25" s="38">
        <f>SUM(C23:C24)</f>
        <v>5854</v>
      </c>
      <c r="D25" s="43"/>
      <c r="E25" s="38">
        <f>SUM(E23:E24)</f>
        <v>5854</v>
      </c>
      <c r="F25" s="38"/>
      <c r="G25" s="48"/>
      <c r="H25" s="39"/>
      <c r="I25" s="44"/>
      <c r="J25" s="44"/>
      <c r="K25" s="44"/>
      <c r="L25" s="44"/>
      <c r="M25" s="44"/>
      <c r="N25" s="29"/>
    </row>
    <row r="26" spans="1:14">
      <c r="A26" s="44"/>
      <c r="B26" s="44"/>
      <c r="C26" s="44"/>
      <c r="D26" s="44"/>
      <c r="E26" s="44"/>
      <c r="F26" s="42"/>
      <c r="G26" s="48"/>
      <c r="H26" s="39"/>
      <c r="I26" s="48" t="s">
        <v>1496</v>
      </c>
      <c r="J26" s="54"/>
      <c r="K26" s="29"/>
      <c r="L26" s="54"/>
      <c r="M26" s="29"/>
      <c r="N26" s="33"/>
    </row>
    <row r="27" spans="1:14">
      <c r="A27" s="52" t="s">
        <v>1380</v>
      </c>
      <c r="B27" s="52"/>
      <c r="C27" s="55">
        <f>C12+C15+C20+C25</f>
        <v>3469761</v>
      </c>
      <c r="D27" s="52"/>
      <c r="E27" s="55">
        <f>E10+E15+E20+E25</f>
        <v>2610975.11</v>
      </c>
      <c r="F27" s="43"/>
      <c r="G27" s="54"/>
      <c r="H27" s="39"/>
      <c r="I27" s="44" t="s">
        <v>1381</v>
      </c>
      <c r="J27" s="43"/>
      <c r="K27" s="29">
        <v>615362</v>
      </c>
      <c r="L27" s="43"/>
      <c r="M27" s="76">
        <v>606900</v>
      </c>
      <c r="N27" s="44"/>
    </row>
    <row r="28" spans="1:14">
      <c r="A28" s="35"/>
      <c r="B28" s="35"/>
      <c r="C28" s="56"/>
      <c r="D28" s="35"/>
      <c r="E28" s="56"/>
      <c r="F28" s="44"/>
      <c r="G28" s="40"/>
      <c r="H28" s="39"/>
      <c r="I28" s="44" t="s">
        <v>1461</v>
      </c>
      <c r="J28" s="43"/>
      <c r="K28" s="33">
        <v>20326</v>
      </c>
      <c r="L28" s="43"/>
      <c r="M28" s="33">
        <v>0</v>
      </c>
      <c r="N28" s="44"/>
    </row>
    <row r="29" spans="1:14">
      <c r="A29" s="34" t="s">
        <v>1383</v>
      </c>
      <c r="B29" s="35"/>
      <c r="C29" s="42"/>
      <c r="D29" s="35"/>
      <c r="E29" s="42"/>
      <c r="F29" s="42"/>
      <c r="G29" s="54"/>
      <c r="H29" s="39"/>
      <c r="I29" s="29" t="s">
        <v>1382</v>
      </c>
      <c r="J29" s="29"/>
      <c r="K29" s="33">
        <v>256433</v>
      </c>
      <c r="L29" s="43"/>
      <c r="M29" s="33">
        <v>521950</v>
      </c>
      <c r="N29" s="44"/>
    </row>
    <row r="30" spans="1:14">
      <c r="A30" s="29" t="s">
        <v>1487</v>
      </c>
      <c r="B30" s="33"/>
      <c r="C30" s="42"/>
      <c r="D30" s="33"/>
      <c r="E30" s="42"/>
      <c r="F30" s="42"/>
      <c r="G30" s="54"/>
      <c r="H30" s="39"/>
      <c r="I30" s="44"/>
      <c r="J30" s="43"/>
      <c r="K30" s="29"/>
      <c r="L30" s="43"/>
      <c r="M30" s="29"/>
      <c r="N30" s="33"/>
    </row>
    <row r="31" spans="1:14">
      <c r="A31" s="29" t="s">
        <v>1384</v>
      </c>
      <c r="B31" s="33"/>
      <c r="C31" s="42">
        <v>48641</v>
      </c>
      <c r="D31" s="33"/>
      <c r="E31" s="42">
        <v>138663.1</v>
      </c>
      <c r="F31" s="42"/>
      <c r="G31" s="54"/>
      <c r="H31" s="39"/>
      <c r="I31" s="57" t="s">
        <v>1385</v>
      </c>
      <c r="J31" s="57"/>
      <c r="K31" s="52">
        <f>K27+K28+K29</f>
        <v>892121</v>
      </c>
      <c r="L31" s="57"/>
      <c r="M31" s="52">
        <f>M27+M29</f>
        <v>1128850</v>
      </c>
      <c r="N31" s="44"/>
    </row>
    <row r="32" spans="1:14">
      <c r="A32" s="29" t="s">
        <v>1386</v>
      </c>
      <c r="B32" s="33"/>
      <c r="C32" s="49">
        <v>58551</v>
      </c>
      <c r="D32" s="33"/>
      <c r="E32" s="49">
        <v>22381.8</v>
      </c>
      <c r="F32" s="42"/>
      <c r="G32" s="54"/>
      <c r="H32" s="39"/>
      <c r="I32" s="44"/>
      <c r="J32" s="44"/>
      <c r="K32" s="44"/>
      <c r="L32" s="44"/>
      <c r="M32" s="44"/>
      <c r="N32" s="44"/>
    </row>
    <row r="33" spans="1:14">
      <c r="A33" s="43"/>
      <c r="B33" s="43"/>
      <c r="C33" s="38">
        <f>C31+C32</f>
        <v>107192</v>
      </c>
      <c r="D33" s="43"/>
      <c r="E33" s="38">
        <f>E31+E32</f>
        <v>161044.9</v>
      </c>
      <c r="F33" s="42"/>
      <c r="G33" s="54"/>
      <c r="H33" s="39"/>
      <c r="I33" s="53" t="s">
        <v>1387</v>
      </c>
      <c r="J33" s="51"/>
      <c r="K33" s="41"/>
      <c r="L33" s="51"/>
      <c r="M33" s="41"/>
      <c r="N33" s="44"/>
    </row>
    <row r="34" spans="1:14">
      <c r="A34" s="43"/>
      <c r="B34" s="43"/>
      <c r="C34" s="38"/>
      <c r="D34" s="43"/>
      <c r="E34" s="38"/>
      <c r="F34" s="42"/>
      <c r="G34" s="54"/>
      <c r="H34" s="39"/>
      <c r="I34" s="39" t="s">
        <v>1402</v>
      </c>
      <c r="J34" s="51"/>
      <c r="K34" s="66">
        <v>-18106</v>
      </c>
      <c r="L34" s="51"/>
      <c r="M34" s="41">
        <v>0</v>
      </c>
      <c r="N34" s="44"/>
    </row>
    <row r="35" spans="1:14">
      <c r="A35" s="29" t="s">
        <v>1388</v>
      </c>
      <c r="B35" s="33"/>
      <c r="C35" s="42"/>
      <c r="D35" s="33"/>
      <c r="E35" s="42"/>
      <c r="F35" s="42"/>
      <c r="G35" s="54"/>
      <c r="H35" s="39"/>
      <c r="I35" s="48" t="s">
        <v>1497</v>
      </c>
      <c r="J35" s="54"/>
      <c r="K35" s="29"/>
      <c r="L35" s="54"/>
      <c r="M35" s="29"/>
      <c r="N35" s="44"/>
    </row>
    <row r="36" spans="1:14">
      <c r="A36" s="44" t="s">
        <v>1389</v>
      </c>
      <c r="B36" s="43"/>
      <c r="C36" s="42">
        <v>1967001</v>
      </c>
      <c r="D36" s="43"/>
      <c r="E36" s="42">
        <v>1563773</v>
      </c>
      <c r="F36" s="42"/>
      <c r="G36" s="44"/>
      <c r="H36" s="39"/>
      <c r="I36" s="44" t="s">
        <v>1381</v>
      </c>
      <c r="J36" s="43"/>
      <c r="K36" s="29">
        <v>1108783</v>
      </c>
      <c r="L36" s="43"/>
      <c r="M36" s="29">
        <v>707523</v>
      </c>
      <c r="N36" s="44"/>
    </row>
    <row r="37" spans="1:14">
      <c r="A37" s="44" t="s">
        <v>1521</v>
      </c>
      <c r="B37" s="43"/>
      <c r="C37" s="42">
        <v>1309890</v>
      </c>
      <c r="D37" s="43"/>
      <c r="E37" s="42">
        <v>550363</v>
      </c>
      <c r="F37" s="42"/>
      <c r="G37" s="44"/>
      <c r="H37" s="39"/>
      <c r="I37" s="75" t="s">
        <v>1462</v>
      </c>
      <c r="K37" s="77">
        <v>2780</v>
      </c>
      <c r="M37" s="41">
        <v>0</v>
      </c>
      <c r="N37" s="44"/>
    </row>
    <row r="38" spans="1:14">
      <c r="A38" s="44" t="s">
        <v>1390</v>
      </c>
      <c r="B38" s="43"/>
      <c r="C38" s="42">
        <v>5340</v>
      </c>
      <c r="D38" s="43"/>
      <c r="E38" s="42">
        <v>11534</v>
      </c>
      <c r="F38" s="42"/>
      <c r="G38" s="44"/>
      <c r="H38" s="39"/>
      <c r="I38" s="44" t="s">
        <v>1463</v>
      </c>
      <c r="J38" s="44"/>
      <c r="K38" s="43">
        <v>33624</v>
      </c>
      <c r="L38" s="43"/>
      <c r="M38" s="41">
        <v>0</v>
      </c>
      <c r="N38" s="44"/>
    </row>
    <row r="39" spans="1:14">
      <c r="A39" s="44" t="s">
        <v>1489</v>
      </c>
      <c r="B39" s="43"/>
      <c r="C39" s="66" t="s">
        <v>100</v>
      </c>
      <c r="D39" s="43"/>
      <c r="E39" s="66">
        <v>27707</v>
      </c>
      <c r="F39" s="42"/>
      <c r="G39" s="51"/>
      <c r="H39" s="39"/>
      <c r="I39" s="44" t="s">
        <v>1382</v>
      </c>
      <c r="J39" s="43"/>
      <c r="K39" s="47">
        <v>2239792</v>
      </c>
      <c r="L39" s="43"/>
      <c r="M39" s="47">
        <v>418020</v>
      </c>
      <c r="N39" s="44"/>
    </row>
    <row r="40" spans="1:14">
      <c r="A40" s="44" t="s">
        <v>1490</v>
      </c>
      <c r="B40" s="44"/>
      <c r="C40" s="66">
        <v>90027</v>
      </c>
      <c r="D40" s="43"/>
      <c r="E40" s="66">
        <v>92969</v>
      </c>
      <c r="F40" s="42"/>
      <c r="G40" s="48"/>
      <c r="H40" s="39"/>
      <c r="K40" s="80">
        <f>SUM(K36:K39)</f>
        <v>3384979</v>
      </c>
      <c r="M40" s="80">
        <f>M36+M39</f>
        <v>1125543</v>
      </c>
      <c r="N40" s="44"/>
    </row>
    <row r="41" spans="1:14">
      <c r="A41" s="44"/>
      <c r="B41" s="44"/>
      <c r="C41" s="67">
        <f>SUM(C36:C40)</f>
        <v>3372258</v>
      </c>
      <c r="D41" s="44"/>
      <c r="E41" s="67">
        <f>SUM(E36:E40)</f>
        <v>2246346</v>
      </c>
      <c r="F41" s="42"/>
      <c r="G41" s="48"/>
      <c r="H41" s="39"/>
      <c r="N41" s="44"/>
    </row>
    <row r="42" spans="1:14">
      <c r="A42" s="44" t="s">
        <v>1506</v>
      </c>
      <c r="B42" s="44"/>
      <c r="C42" s="44"/>
      <c r="D42" s="44"/>
      <c r="E42" s="44"/>
      <c r="F42" s="42"/>
      <c r="G42" s="48"/>
      <c r="H42" s="39"/>
      <c r="I42" s="39" t="s">
        <v>1391</v>
      </c>
      <c r="J42" s="40"/>
      <c r="K42" s="29"/>
      <c r="L42" s="40"/>
      <c r="M42" s="29"/>
      <c r="N42" s="33"/>
    </row>
    <row r="43" spans="1:14">
      <c r="A43" s="44" t="s">
        <v>1491</v>
      </c>
      <c r="B43" s="44"/>
      <c r="C43" s="44">
        <v>42939</v>
      </c>
      <c r="D43" s="44"/>
      <c r="E43" s="44">
        <v>185397</v>
      </c>
      <c r="F43" s="42"/>
      <c r="G43" s="48"/>
      <c r="H43" s="39"/>
      <c r="I43" s="39" t="s">
        <v>1498</v>
      </c>
      <c r="J43" s="40"/>
      <c r="K43" s="29">
        <v>-7065</v>
      </c>
      <c r="L43" s="40"/>
      <c r="M43" s="29">
        <v>-13650</v>
      </c>
      <c r="N43" s="33"/>
    </row>
    <row r="44" spans="1:14">
      <c r="A44" s="44" t="s">
        <v>1492</v>
      </c>
      <c r="B44" s="44"/>
      <c r="C44" s="46">
        <v>955317</v>
      </c>
      <c r="D44" s="44"/>
      <c r="E44" s="46">
        <v>470031</v>
      </c>
      <c r="F44" s="42"/>
      <c r="G44" s="48"/>
      <c r="H44" s="39"/>
      <c r="I44" s="39" t="s">
        <v>1522</v>
      </c>
      <c r="J44" s="40"/>
      <c r="K44" s="29">
        <v>45990</v>
      </c>
      <c r="L44" s="40"/>
      <c r="M44" s="29">
        <v>38145</v>
      </c>
      <c r="N44" s="33"/>
    </row>
    <row r="45" spans="1:14">
      <c r="A45" s="44"/>
      <c r="B45" s="44"/>
      <c r="C45" s="43">
        <f>+SUM(C43:C44)</f>
        <v>998256</v>
      </c>
      <c r="D45" s="44"/>
      <c r="E45" s="43">
        <f>+SUM(E43:E44)</f>
        <v>655428</v>
      </c>
      <c r="F45" s="42"/>
      <c r="G45" s="48"/>
      <c r="H45" s="39"/>
      <c r="I45" s="39" t="s">
        <v>1499</v>
      </c>
      <c r="J45" s="40"/>
      <c r="K45" s="29">
        <v>511505</v>
      </c>
      <c r="L45" s="40"/>
      <c r="M45" s="29">
        <v>126284</v>
      </c>
      <c r="N45" s="33"/>
    </row>
    <row r="46" spans="1:14">
      <c r="A46" s="29" t="s">
        <v>1392</v>
      </c>
      <c r="B46" s="33"/>
      <c r="C46" s="44"/>
      <c r="D46" s="44"/>
      <c r="E46" s="44"/>
      <c r="F46" s="42"/>
      <c r="G46" s="39"/>
      <c r="H46" s="39"/>
      <c r="I46" s="39" t="s">
        <v>1500</v>
      </c>
      <c r="J46" s="40"/>
      <c r="K46" s="29">
        <v>204203</v>
      </c>
      <c r="L46" s="40"/>
      <c r="M46" s="29">
        <v>97162</v>
      </c>
      <c r="N46" s="33"/>
    </row>
    <row r="47" spans="1:14">
      <c r="A47" s="29" t="s">
        <v>1393</v>
      </c>
      <c r="B47" s="33"/>
      <c r="C47" s="42">
        <v>83701</v>
      </c>
      <c r="D47" s="33"/>
      <c r="E47" s="42">
        <v>71023.92</v>
      </c>
      <c r="F47" s="42"/>
      <c r="G47" s="39"/>
      <c r="H47" s="39"/>
      <c r="I47" s="44" t="s">
        <v>1501</v>
      </c>
      <c r="J47" s="44"/>
      <c r="K47" s="44">
        <v>40177</v>
      </c>
      <c r="L47" s="44"/>
      <c r="M47" s="78" t="s">
        <v>100</v>
      </c>
      <c r="N47" s="33"/>
    </row>
    <row r="48" spans="1:14">
      <c r="A48" s="29"/>
      <c r="B48" s="33"/>
      <c r="F48" s="44"/>
      <c r="G48" s="39"/>
      <c r="H48" s="39"/>
      <c r="I48" s="39" t="s">
        <v>1502</v>
      </c>
      <c r="J48" s="40"/>
      <c r="K48" s="33">
        <v>69608</v>
      </c>
      <c r="L48" s="40"/>
      <c r="M48" s="44">
        <v>41794</v>
      </c>
      <c r="N48" s="44"/>
    </row>
    <row r="49" spans="1:14">
      <c r="A49" s="44" t="s">
        <v>1394</v>
      </c>
      <c r="B49" s="43"/>
      <c r="C49" s="42">
        <v>0</v>
      </c>
      <c r="D49" s="43"/>
      <c r="E49" s="42">
        <v>5833</v>
      </c>
      <c r="F49" s="44"/>
      <c r="G49" s="39"/>
      <c r="H49" s="39"/>
      <c r="I49" s="39" t="s">
        <v>1503</v>
      </c>
      <c r="J49" s="40"/>
      <c r="K49" s="47">
        <v>72686</v>
      </c>
      <c r="L49" s="40"/>
      <c r="M49" s="33">
        <v>92264</v>
      </c>
      <c r="N49" s="44"/>
    </row>
    <row r="50" spans="1:14">
      <c r="A50" s="44"/>
      <c r="B50" s="44"/>
      <c r="F50" s="38"/>
      <c r="G50" s="48"/>
      <c r="H50" s="39"/>
      <c r="I50" s="39"/>
      <c r="J50" s="40"/>
      <c r="K50" s="33">
        <f>SUM(K43:K49)</f>
        <v>937104</v>
      </c>
      <c r="L50" s="40"/>
      <c r="M50" s="71">
        <f>SUM(M43:M49)</f>
        <v>381999</v>
      </c>
      <c r="N50" s="44"/>
    </row>
    <row r="51" spans="1:14">
      <c r="A51" s="44" t="s">
        <v>1395</v>
      </c>
      <c r="B51" s="43"/>
      <c r="C51" s="44"/>
      <c r="D51" s="44"/>
      <c r="E51" s="44"/>
      <c r="F51" s="38"/>
      <c r="G51" s="48"/>
      <c r="H51" s="39"/>
      <c r="N51" s="33"/>
    </row>
    <row r="52" spans="1:14">
      <c r="A52" s="44" t="s">
        <v>1396</v>
      </c>
      <c r="B52" s="43"/>
      <c r="C52" s="42">
        <v>1719663</v>
      </c>
      <c r="D52" s="43"/>
      <c r="E52" s="44">
        <v>247201.87</v>
      </c>
      <c r="F52" s="38"/>
      <c r="G52" s="48"/>
      <c r="H52" s="39"/>
      <c r="N52" s="33"/>
    </row>
    <row r="53" spans="1:14">
      <c r="A53" s="44" t="s">
        <v>1460</v>
      </c>
      <c r="B53" s="44"/>
      <c r="C53" s="112">
        <v>4168</v>
      </c>
      <c r="E53" s="49">
        <v>0</v>
      </c>
      <c r="F53" s="38"/>
      <c r="G53" s="48"/>
      <c r="H53" s="39"/>
      <c r="I53" s="44"/>
      <c r="J53" s="44"/>
      <c r="K53" s="44"/>
      <c r="L53" s="44"/>
      <c r="M53" s="44"/>
      <c r="N53" s="33"/>
    </row>
    <row r="54" spans="1:14">
      <c r="A54" s="79"/>
      <c r="B54" s="79"/>
      <c r="C54" s="44">
        <f>C52+C53</f>
        <v>1723831</v>
      </c>
      <c r="D54" s="44"/>
      <c r="E54" s="44">
        <f>E52+E53</f>
        <v>247201.87</v>
      </c>
      <c r="F54" s="42"/>
      <c r="G54" s="48"/>
      <c r="H54" s="39"/>
      <c r="I54" s="39"/>
      <c r="J54" s="40"/>
      <c r="K54" s="33"/>
      <c r="L54" s="40"/>
      <c r="M54" s="33"/>
      <c r="N54" s="33"/>
    </row>
    <row r="55" spans="1:14">
      <c r="A55" s="79"/>
      <c r="B55" s="79"/>
      <c r="C55" s="44"/>
      <c r="D55" s="44"/>
      <c r="E55" s="44"/>
      <c r="F55" s="42"/>
      <c r="G55" s="48"/>
      <c r="H55" s="39"/>
      <c r="I55" s="39"/>
      <c r="J55" s="40"/>
      <c r="K55" s="33"/>
      <c r="L55" s="40"/>
      <c r="M55" s="33"/>
      <c r="N55" s="33"/>
    </row>
    <row r="56" spans="1:14">
      <c r="A56" s="59" t="s">
        <v>1397</v>
      </c>
      <c r="B56" s="59"/>
      <c r="C56" s="55">
        <f>C33+C41+C47+C49+C45+C54</f>
        <v>6285238</v>
      </c>
      <c r="D56" s="59"/>
      <c r="E56" s="55">
        <f>E33+E41+E47+E49+E52+E45</f>
        <v>3386877.69</v>
      </c>
      <c r="F56" s="42"/>
      <c r="G56" s="48"/>
      <c r="H56" s="39"/>
      <c r="I56" s="57" t="s">
        <v>1398</v>
      </c>
      <c r="J56" s="57"/>
      <c r="K56" s="52">
        <f>K34+K40+K50</f>
        <v>4303977</v>
      </c>
      <c r="L56" s="57"/>
      <c r="M56" s="52">
        <f>M40+M50</f>
        <v>1507542</v>
      </c>
      <c r="N56" s="29"/>
    </row>
    <row r="57" spans="1:14">
      <c r="A57" s="44"/>
      <c r="B57" s="44"/>
      <c r="C57" s="44"/>
      <c r="D57" s="44"/>
      <c r="E57" s="44"/>
      <c r="F57" s="42"/>
      <c r="G57" s="44"/>
      <c r="H57" s="48"/>
      <c r="I57" s="44"/>
      <c r="J57" s="44"/>
      <c r="K57" s="44"/>
      <c r="L57" s="44"/>
      <c r="M57" s="44"/>
      <c r="N57" s="29"/>
    </row>
    <row r="58" spans="1:14" ht="17.25" thickBot="1">
      <c r="A58" s="60" t="s">
        <v>1399</v>
      </c>
      <c r="B58" s="60"/>
      <c r="C58" s="61">
        <f>+C56+C27</f>
        <v>9754999</v>
      </c>
      <c r="D58" s="60"/>
      <c r="E58" s="61">
        <f>+E56+E27</f>
        <v>5997852.7999999998</v>
      </c>
      <c r="F58" s="56"/>
      <c r="G58" s="58"/>
      <c r="I58" s="62" t="s">
        <v>1400</v>
      </c>
      <c r="J58" s="62"/>
      <c r="K58" s="63">
        <f>+K56+K22+K31</f>
        <v>9754999</v>
      </c>
      <c r="L58" s="62"/>
      <c r="M58" s="63">
        <f>+M56+M22+M31</f>
        <v>5997853</v>
      </c>
      <c r="N58" s="44"/>
    </row>
    <row r="59" spans="1:14" ht="17.25" thickTop="1">
      <c r="I59" s="44"/>
      <c r="J59" s="44"/>
      <c r="K59" s="44"/>
      <c r="L59" s="44"/>
      <c r="M59" s="44"/>
      <c r="N59" s="29"/>
    </row>
    <row r="60" spans="1:14" s="113" customFormat="1">
      <c r="A60" s="171" t="s">
        <v>1513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</row>
    <row r="61" spans="1:14">
      <c r="H61" s="64"/>
    </row>
  </sheetData>
  <mergeCells count="4">
    <mergeCell ref="A1:N1"/>
    <mergeCell ref="A2:N2"/>
    <mergeCell ref="A4:N4"/>
    <mergeCell ref="A60:N60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76"/>
  <sheetViews>
    <sheetView topLeftCell="A11" workbookViewId="0">
      <selection activeCell="D20" sqref="D20"/>
    </sheetView>
  </sheetViews>
  <sheetFormatPr baseColWidth="10" defaultColWidth="11.42578125" defaultRowHeight="16.5"/>
  <cols>
    <col min="1" max="1" width="74.140625" style="75" customWidth="1"/>
    <col min="2" max="2" width="17.28515625" style="113" customWidth="1"/>
    <col min="3" max="3" width="5.5703125" style="75" customWidth="1"/>
    <col min="4" max="4" width="14.140625" style="75" customWidth="1"/>
    <col min="5" max="16384" width="11.42578125" style="75"/>
  </cols>
  <sheetData>
    <row r="1" spans="1:6">
      <c r="A1" s="44"/>
      <c r="B1" s="44"/>
      <c r="C1" s="44"/>
      <c r="D1" s="44"/>
      <c r="E1" s="44"/>
    </row>
    <row r="2" spans="1:6">
      <c r="A2" s="164" t="s">
        <v>34</v>
      </c>
      <c r="B2" s="165"/>
      <c r="C2" s="165"/>
      <c r="D2" s="165"/>
      <c r="E2" s="166"/>
    </row>
    <row r="3" spans="1:6">
      <c r="A3" s="172" t="s">
        <v>1403</v>
      </c>
      <c r="B3" s="173"/>
      <c r="C3" s="173"/>
      <c r="D3" s="173"/>
      <c r="E3" s="174"/>
    </row>
    <row r="4" spans="1:6">
      <c r="A4" s="175" t="s">
        <v>1474</v>
      </c>
      <c r="B4" s="176"/>
      <c r="C4" s="176"/>
      <c r="D4" s="176"/>
      <c r="E4" s="177"/>
    </row>
    <row r="5" spans="1:6">
      <c r="A5" s="29"/>
      <c r="B5" s="29"/>
      <c r="C5" s="29"/>
      <c r="D5" s="29"/>
      <c r="E5" s="29"/>
    </row>
    <row r="6" spans="1:6">
      <c r="A6" s="178" t="s">
        <v>1365</v>
      </c>
      <c r="B6" s="178"/>
      <c r="C6" s="178"/>
      <c r="D6" s="178"/>
      <c r="E6" s="178"/>
    </row>
    <row r="7" spans="1:6">
      <c r="A7" s="29"/>
      <c r="B7" s="29"/>
      <c r="C7" s="29"/>
      <c r="D7" s="29"/>
      <c r="E7" s="29"/>
    </row>
    <row r="8" spans="1:6">
      <c r="A8" s="68" t="s">
        <v>1404</v>
      </c>
      <c r="B8" s="30" t="s">
        <v>1459</v>
      </c>
      <c r="C8" s="68"/>
      <c r="D8" s="30" t="s">
        <v>1401</v>
      </c>
      <c r="E8" s="69"/>
    </row>
    <row r="9" spans="1:6">
      <c r="A9" s="29"/>
      <c r="B9" s="29"/>
      <c r="C9" s="29"/>
      <c r="D9" s="29"/>
      <c r="E9" s="29"/>
    </row>
    <row r="10" spans="1:6">
      <c r="A10" s="29" t="s">
        <v>1507</v>
      </c>
      <c r="B10" s="29"/>
      <c r="C10" s="29"/>
      <c r="D10" s="29"/>
      <c r="E10" s="29"/>
    </row>
    <row r="11" spans="1:6">
      <c r="A11" s="29" t="s">
        <v>1425</v>
      </c>
      <c r="B11" s="29">
        <v>915670</v>
      </c>
      <c r="C11" s="29"/>
      <c r="D11" s="29">
        <v>10245</v>
      </c>
      <c r="E11" s="42"/>
      <c r="F11" s="80"/>
    </row>
    <row r="12" spans="1:6">
      <c r="A12" s="29" t="s">
        <v>1405</v>
      </c>
      <c r="B12" s="47">
        <v>2869265</v>
      </c>
      <c r="C12" s="29"/>
      <c r="D12" s="73">
        <v>1947019</v>
      </c>
      <c r="E12" s="42"/>
    </row>
    <row r="13" spans="1:6">
      <c r="A13" s="29"/>
      <c r="B13" s="66">
        <f>B11+B12</f>
        <v>3784935</v>
      </c>
      <c r="C13" s="29"/>
      <c r="D13" s="66">
        <f>+SUM(D11:D12)</f>
        <v>1957264</v>
      </c>
      <c r="E13" s="38"/>
    </row>
    <row r="14" spans="1:6">
      <c r="A14" s="29"/>
      <c r="B14" s="66"/>
      <c r="C14" s="29"/>
      <c r="D14" s="66"/>
      <c r="E14" s="38"/>
    </row>
    <row r="15" spans="1:6">
      <c r="A15" s="29" t="s">
        <v>1504</v>
      </c>
      <c r="B15" s="66">
        <v>253905</v>
      </c>
      <c r="C15" s="29"/>
      <c r="D15" s="66">
        <v>0</v>
      </c>
      <c r="E15" s="38"/>
    </row>
    <row r="16" spans="1:6">
      <c r="A16" s="29"/>
      <c r="B16" s="66"/>
      <c r="C16" s="29"/>
      <c r="D16" s="66"/>
      <c r="E16" s="38"/>
    </row>
    <row r="17" spans="1:5">
      <c r="A17" s="43" t="s">
        <v>1508</v>
      </c>
      <c r="B17" s="42"/>
      <c r="C17" s="43"/>
      <c r="D17" s="42"/>
      <c r="E17" s="38"/>
    </row>
    <row r="18" spans="1:5">
      <c r="A18" s="43" t="s">
        <v>1464</v>
      </c>
      <c r="B18" s="42">
        <v>-714314</v>
      </c>
      <c r="C18" s="43"/>
      <c r="D18" s="42">
        <v>-9364</v>
      </c>
      <c r="E18" s="38"/>
    </row>
    <row r="19" spans="1:5">
      <c r="A19" s="29" t="s">
        <v>1431</v>
      </c>
      <c r="B19" s="42" t="s">
        <v>100</v>
      </c>
      <c r="C19" s="43"/>
      <c r="D19" s="42">
        <v>0</v>
      </c>
      <c r="E19" s="38"/>
    </row>
    <row r="20" spans="1:5">
      <c r="A20" s="29" t="s">
        <v>1406</v>
      </c>
      <c r="B20" s="49">
        <v>-7845</v>
      </c>
      <c r="C20" s="29"/>
      <c r="D20" s="49">
        <v>-77228</v>
      </c>
      <c r="E20" s="38"/>
    </row>
    <row r="21" spans="1:5">
      <c r="A21" s="29"/>
      <c r="B21" s="42">
        <f>B18+B20</f>
        <v>-722159</v>
      </c>
      <c r="C21" s="29"/>
      <c r="D21" s="42">
        <f>D18+D20</f>
        <v>-86592</v>
      </c>
      <c r="E21" s="38"/>
    </row>
    <row r="22" spans="1:5">
      <c r="A22" s="29"/>
      <c r="B22" s="42"/>
      <c r="C22" s="29"/>
      <c r="D22" s="42"/>
      <c r="E22" s="38"/>
    </row>
    <row r="23" spans="1:5">
      <c r="A23" s="43" t="s">
        <v>1407</v>
      </c>
      <c r="B23" s="42"/>
      <c r="C23" s="43"/>
      <c r="D23" s="42"/>
      <c r="E23" s="38"/>
    </row>
    <row r="24" spans="1:5">
      <c r="A24" s="43" t="s">
        <v>1408</v>
      </c>
      <c r="B24" s="42">
        <v>-751792</v>
      </c>
      <c r="C24" s="43"/>
      <c r="D24" s="42">
        <v>-480561</v>
      </c>
      <c r="E24" s="38"/>
    </row>
    <row r="25" spans="1:5">
      <c r="A25" s="43" t="s">
        <v>1523</v>
      </c>
      <c r="B25" s="49">
        <v>-167180</v>
      </c>
      <c r="C25" s="43"/>
      <c r="D25" s="49">
        <v>-106496</v>
      </c>
      <c r="E25" s="38"/>
    </row>
    <row r="26" spans="1:5">
      <c r="A26" s="43"/>
      <c r="B26" s="42">
        <f>SUM(B24:B25)</f>
        <v>-918972</v>
      </c>
      <c r="C26" s="43"/>
      <c r="D26" s="42">
        <f>D24+D25</f>
        <v>-587057</v>
      </c>
      <c r="E26" s="38"/>
    </row>
    <row r="27" spans="1:5">
      <c r="A27" s="33" t="s">
        <v>1409</v>
      </c>
      <c r="B27" s="42"/>
      <c r="C27" s="33"/>
      <c r="D27" s="42"/>
      <c r="E27" s="38"/>
    </row>
    <row r="28" spans="1:5">
      <c r="A28" s="33" t="s">
        <v>1410</v>
      </c>
      <c r="B28" s="42">
        <v>-797476</v>
      </c>
      <c r="C28" s="33"/>
      <c r="D28" s="42">
        <v>-494439</v>
      </c>
      <c r="E28" s="38"/>
    </row>
    <row r="29" spans="1:5">
      <c r="A29" s="33" t="s">
        <v>1411</v>
      </c>
      <c r="B29" s="42">
        <v>-1869</v>
      </c>
      <c r="C29" s="33"/>
      <c r="D29" s="42">
        <v>-817</v>
      </c>
      <c r="E29" s="38"/>
    </row>
    <row r="30" spans="1:5">
      <c r="A30" s="33" t="s">
        <v>1412</v>
      </c>
      <c r="B30" s="66">
        <v>0</v>
      </c>
      <c r="C30" s="33"/>
      <c r="D30" s="66">
        <v>4573</v>
      </c>
      <c r="E30" s="38"/>
    </row>
    <row r="31" spans="1:5">
      <c r="A31" s="33"/>
      <c r="B31" s="70">
        <f>SUM(B28:B30)</f>
        <v>-799345</v>
      </c>
      <c r="C31" s="71"/>
      <c r="D31" s="70">
        <f>D28+D29+D30</f>
        <v>-490683</v>
      </c>
      <c r="E31" s="38"/>
    </row>
    <row r="32" spans="1:5">
      <c r="A32" s="33"/>
      <c r="B32" s="66"/>
      <c r="C32" s="33"/>
      <c r="D32" s="66"/>
      <c r="E32" s="38"/>
    </row>
    <row r="33" spans="1:5">
      <c r="A33" s="29" t="s">
        <v>1413</v>
      </c>
      <c r="B33" s="66">
        <v>-14450</v>
      </c>
      <c r="C33" s="29"/>
      <c r="D33" s="66">
        <v>-13340</v>
      </c>
      <c r="E33" s="38"/>
    </row>
    <row r="34" spans="1:5">
      <c r="A34" s="29" t="s">
        <v>1414</v>
      </c>
      <c r="B34" s="66"/>
      <c r="C34" s="29"/>
      <c r="D34" s="66"/>
      <c r="E34" s="42"/>
    </row>
    <row r="35" spans="1:5">
      <c r="A35" s="29" t="s">
        <v>1465</v>
      </c>
      <c r="B35" s="66">
        <v>-817</v>
      </c>
      <c r="C35" s="29"/>
      <c r="D35" s="66">
        <v>0</v>
      </c>
      <c r="E35" s="42"/>
    </row>
    <row r="36" spans="1:5">
      <c r="A36" s="29" t="s">
        <v>1466</v>
      </c>
      <c r="B36" s="73">
        <v>5991</v>
      </c>
      <c r="C36" s="29"/>
      <c r="D36" s="73">
        <v>0</v>
      </c>
      <c r="E36" s="42"/>
    </row>
    <row r="37" spans="1:5">
      <c r="A37" s="29"/>
      <c r="B37" s="66">
        <f>B35+B36</f>
        <v>5174</v>
      </c>
      <c r="C37" s="29"/>
      <c r="D37" s="66">
        <f>D35+D36</f>
        <v>0</v>
      </c>
      <c r="E37" s="42"/>
    </row>
    <row r="38" spans="1:5">
      <c r="A38" s="29"/>
      <c r="B38" s="66"/>
      <c r="C38" s="29"/>
      <c r="D38" s="66"/>
      <c r="E38" s="42"/>
    </row>
    <row r="39" spans="1:5">
      <c r="A39" s="29" t="s">
        <v>1415</v>
      </c>
      <c r="B39" s="66">
        <v>15095</v>
      </c>
      <c r="C39" s="29"/>
      <c r="D39" s="66">
        <v>0</v>
      </c>
      <c r="E39" s="42"/>
    </row>
    <row r="40" spans="1:5">
      <c r="A40" s="29"/>
      <c r="B40" s="42"/>
      <c r="C40" s="29"/>
      <c r="D40" s="42"/>
      <c r="E40" s="42"/>
    </row>
    <row r="41" spans="1:5">
      <c r="A41" s="52" t="s">
        <v>1416</v>
      </c>
      <c r="B41" s="55">
        <f>B13+B15+B21+B26+B31+B33+B37+B39</f>
        <v>1604183</v>
      </c>
      <c r="C41" s="52"/>
      <c r="D41" s="55">
        <f>D13+D21+D26+D31+D33</f>
        <v>779592</v>
      </c>
      <c r="E41" s="42"/>
    </row>
    <row r="42" spans="1:5">
      <c r="A42" s="29"/>
      <c r="B42" s="42"/>
      <c r="C42" s="29"/>
      <c r="D42" s="42"/>
      <c r="E42" s="42"/>
    </row>
    <row r="43" spans="1:5">
      <c r="A43" s="29" t="s">
        <v>1417</v>
      </c>
      <c r="B43" s="42"/>
      <c r="C43" s="29"/>
      <c r="D43" s="42"/>
      <c r="E43" s="42"/>
    </row>
    <row r="44" spans="1:5">
      <c r="A44" s="29" t="s">
        <v>1418</v>
      </c>
      <c r="B44" s="42"/>
      <c r="C44" s="29"/>
      <c r="D44" s="42"/>
      <c r="E44" s="42"/>
    </row>
    <row r="45" spans="1:5">
      <c r="A45" s="29" t="s">
        <v>1419</v>
      </c>
      <c r="B45" s="42">
        <v>63726</v>
      </c>
      <c r="C45" s="29"/>
      <c r="D45" s="42">
        <v>60445</v>
      </c>
      <c r="E45" s="42"/>
    </row>
    <row r="46" spans="1:5">
      <c r="A46" s="29" t="s">
        <v>1420</v>
      </c>
      <c r="B46" s="49">
        <v>7281</v>
      </c>
      <c r="C46" s="29"/>
      <c r="D46" s="49">
        <v>145</v>
      </c>
      <c r="E46" s="42"/>
    </row>
    <row r="47" spans="1:5">
      <c r="A47" s="29"/>
      <c r="B47" s="42">
        <f>B45+B46</f>
        <v>71007</v>
      </c>
      <c r="C47" s="29"/>
      <c r="D47" s="42">
        <f>D45+D46</f>
        <v>60590</v>
      </c>
      <c r="E47" s="42"/>
    </row>
    <row r="48" spans="1:5">
      <c r="A48" s="29"/>
      <c r="B48" s="42"/>
      <c r="C48" s="29"/>
      <c r="D48" s="42"/>
      <c r="E48" s="42"/>
    </row>
    <row r="49" spans="1:5">
      <c r="A49" s="29" t="s">
        <v>1509</v>
      </c>
      <c r="B49" s="44"/>
      <c r="C49" s="44"/>
      <c r="D49" s="44"/>
      <c r="E49" s="42"/>
    </row>
    <row r="50" spans="1:5">
      <c r="A50" s="29" t="s">
        <v>1476</v>
      </c>
      <c r="B50" s="44">
        <v>-117</v>
      </c>
      <c r="C50" s="44"/>
      <c r="D50" s="44">
        <v>0</v>
      </c>
      <c r="E50" s="42"/>
    </row>
    <row r="51" spans="1:5">
      <c r="A51" s="29" t="s">
        <v>1421</v>
      </c>
      <c r="B51" s="73">
        <v>-120580</v>
      </c>
      <c r="C51" s="29"/>
      <c r="D51" s="73">
        <v>-109378</v>
      </c>
      <c r="E51" s="42"/>
    </row>
    <row r="52" spans="1:5">
      <c r="A52" s="29"/>
      <c r="B52" s="66">
        <f>B50+B51</f>
        <v>-120697</v>
      </c>
      <c r="C52" s="29"/>
      <c r="D52" s="66">
        <f>D50+D51</f>
        <v>-109378</v>
      </c>
      <c r="E52" s="42"/>
    </row>
    <row r="53" spans="1:5">
      <c r="A53" s="29"/>
      <c r="B53" s="66"/>
      <c r="C53" s="29"/>
      <c r="D53" s="66"/>
      <c r="E53" s="42"/>
    </row>
    <row r="54" spans="1:5">
      <c r="A54" s="29" t="s">
        <v>1467</v>
      </c>
      <c r="B54" s="66"/>
      <c r="C54" s="29"/>
      <c r="D54" s="66"/>
      <c r="E54" s="42"/>
    </row>
    <row r="55" spans="1:5">
      <c r="A55" s="29" t="s">
        <v>1477</v>
      </c>
      <c r="B55" s="66">
        <v>-33624</v>
      </c>
      <c r="C55" s="29"/>
      <c r="D55" s="66">
        <v>0</v>
      </c>
      <c r="E55" s="42"/>
    </row>
    <row r="56" spans="1:5">
      <c r="A56" s="29"/>
      <c r="B56" s="38"/>
      <c r="C56" s="29"/>
      <c r="D56" s="38"/>
      <c r="E56" s="42"/>
    </row>
    <row r="57" spans="1:5">
      <c r="A57" s="29" t="s">
        <v>1510</v>
      </c>
      <c r="B57" s="42">
        <v>715</v>
      </c>
      <c r="C57" s="29"/>
      <c r="D57" s="42">
        <v>-77233</v>
      </c>
      <c r="E57" s="42"/>
    </row>
    <row r="58" spans="1:5">
      <c r="A58" s="29"/>
      <c r="B58" s="42"/>
      <c r="C58" s="29"/>
      <c r="D58" s="42"/>
      <c r="E58" s="42"/>
    </row>
    <row r="59" spans="1:5">
      <c r="A59" s="29" t="s">
        <v>1422</v>
      </c>
      <c r="B59" s="42"/>
      <c r="C59" s="29"/>
      <c r="D59" s="42"/>
      <c r="E59" s="56"/>
    </row>
    <row r="60" spans="1:5">
      <c r="A60" s="29" t="s">
        <v>1511</v>
      </c>
      <c r="B60" s="42">
        <v>-117</v>
      </c>
      <c r="C60" s="29"/>
      <c r="D60" s="42">
        <v>-20612</v>
      </c>
      <c r="E60" s="42"/>
    </row>
    <row r="61" spans="1:5">
      <c r="A61" s="29"/>
      <c r="B61" s="81"/>
      <c r="C61" s="29"/>
      <c r="D61" s="81"/>
      <c r="E61" s="42"/>
    </row>
    <row r="62" spans="1:5">
      <c r="A62" s="52" t="s">
        <v>1423</v>
      </c>
      <c r="B62" s="55">
        <f>B47+B52+B55+B57+B60</f>
        <v>-82716</v>
      </c>
      <c r="C62" s="52"/>
      <c r="D62" s="55">
        <f>D47+D51+D57+D60</f>
        <v>-146633</v>
      </c>
      <c r="E62" s="42"/>
    </row>
    <row r="63" spans="1:5">
      <c r="A63" s="44"/>
      <c r="B63" s="42"/>
      <c r="C63" s="44"/>
      <c r="D63" s="42"/>
      <c r="E63" s="42"/>
    </row>
    <row r="64" spans="1:5">
      <c r="A64" s="52" t="s">
        <v>1424</v>
      </c>
      <c r="B64" s="55">
        <f>+B62+B41</f>
        <v>1521467</v>
      </c>
      <c r="C64" s="52"/>
      <c r="D64" s="55">
        <f>D41+D62</f>
        <v>632959</v>
      </c>
      <c r="E64" s="42"/>
    </row>
    <row r="65" spans="1:6">
      <c r="A65" s="29"/>
      <c r="B65" s="42"/>
      <c r="C65" s="29"/>
      <c r="D65" s="42"/>
      <c r="E65" s="42"/>
    </row>
    <row r="66" spans="1:6">
      <c r="A66" s="29" t="s">
        <v>1512</v>
      </c>
      <c r="B66" s="66">
        <v>-337663</v>
      </c>
      <c r="C66" s="29"/>
      <c r="D66" s="66">
        <v>-161188</v>
      </c>
      <c r="E66" s="42"/>
    </row>
    <row r="67" spans="1:6">
      <c r="A67" s="29"/>
      <c r="B67" s="42"/>
      <c r="C67" s="29"/>
      <c r="D67" s="42"/>
      <c r="E67" s="42"/>
    </row>
    <row r="68" spans="1:6">
      <c r="A68" s="52" t="s">
        <v>1479</v>
      </c>
      <c r="B68" s="55">
        <f>+B64+B66</f>
        <v>1183804</v>
      </c>
      <c r="C68" s="52"/>
      <c r="D68" s="55">
        <f>D64+D66</f>
        <v>471771</v>
      </c>
      <c r="E68" s="56"/>
      <c r="F68" s="82"/>
    </row>
    <row r="69" spans="1:6">
      <c r="A69" s="29"/>
      <c r="B69" s="42"/>
      <c r="C69" s="29"/>
      <c r="D69" s="42"/>
      <c r="E69" s="42"/>
    </row>
    <row r="70" spans="1:6">
      <c r="A70" s="29"/>
      <c r="B70" s="29"/>
      <c r="C70" s="29"/>
      <c r="D70" s="29"/>
      <c r="E70" s="56"/>
    </row>
    <row r="71" spans="1:6">
      <c r="A71" s="72" t="s">
        <v>1514</v>
      </c>
      <c r="B71" s="64"/>
      <c r="C71" s="72"/>
      <c r="D71" s="64"/>
      <c r="E71" s="38"/>
    </row>
    <row r="72" spans="1:6">
      <c r="A72" s="64" t="s">
        <v>1475</v>
      </c>
      <c r="B72" s="64"/>
      <c r="C72" s="64"/>
      <c r="D72" s="64"/>
      <c r="E72" s="79"/>
    </row>
    <row r="73" spans="1:6">
      <c r="A73" s="64"/>
      <c r="B73" s="64"/>
      <c r="C73" s="64"/>
      <c r="D73" s="64"/>
      <c r="E73" s="79"/>
    </row>
    <row r="74" spans="1:6">
      <c r="A74" s="79"/>
      <c r="B74" s="130"/>
      <c r="C74" s="79"/>
      <c r="D74" s="79"/>
      <c r="E74" s="79"/>
    </row>
    <row r="75" spans="1:6">
      <c r="A75" s="79"/>
      <c r="B75" s="130"/>
      <c r="C75" s="79"/>
      <c r="D75" s="79"/>
    </row>
    <row r="76" spans="1:6">
      <c r="A76" s="79"/>
      <c r="B76" s="130"/>
      <c r="C76" s="79"/>
      <c r="D76" s="79"/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2"/>
  <sheetViews>
    <sheetView workbookViewId="0">
      <selection activeCell="K38" sqref="K38"/>
    </sheetView>
  </sheetViews>
  <sheetFormatPr baseColWidth="10" defaultColWidth="11.42578125" defaultRowHeight="16.5"/>
  <cols>
    <col min="1" max="8" width="11.42578125" style="83"/>
    <col min="9" max="9" width="14.42578125" style="146" bestFit="1" customWidth="1"/>
    <col min="10" max="10" width="11.42578125" style="146"/>
    <col min="11" max="11" width="16.85546875" style="146" customWidth="1"/>
    <col min="12" max="16384" width="11.42578125" style="83"/>
  </cols>
  <sheetData>
    <row r="1" spans="1:11">
      <c r="A1" s="180" t="s">
        <v>1453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>
      <c r="A2" s="84"/>
      <c r="B2" s="85"/>
      <c r="C2" s="85"/>
      <c r="D2" s="85"/>
      <c r="E2" s="85"/>
      <c r="F2" s="85"/>
      <c r="G2" s="85"/>
      <c r="H2" s="85"/>
      <c r="I2" s="132"/>
      <c r="J2" s="132"/>
      <c r="K2" s="133"/>
    </row>
    <row r="3" spans="1:11" ht="31.5" customHeight="1">
      <c r="A3" s="183" t="s">
        <v>1468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>
      <c r="A4" s="183" t="s">
        <v>1469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>
      <c r="A5" s="84"/>
      <c r="B5" s="85"/>
      <c r="C5" s="86"/>
      <c r="D5" s="86"/>
      <c r="E5" s="86"/>
      <c r="F5" s="86"/>
      <c r="G5" s="86"/>
      <c r="H5" s="86"/>
      <c r="I5" s="134"/>
      <c r="J5" s="134"/>
      <c r="K5" s="133"/>
    </row>
    <row r="6" spans="1:11">
      <c r="A6" s="186" t="s">
        <v>1470</v>
      </c>
      <c r="B6" s="187"/>
      <c r="C6" s="187"/>
      <c r="D6" s="187"/>
      <c r="E6" s="187"/>
      <c r="F6" s="187"/>
      <c r="G6" s="187"/>
      <c r="H6" s="187"/>
      <c r="I6" s="187"/>
      <c r="J6" s="187"/>
      <c r="K6" s="188"/>
    </row>
    <row r="7" spans="1:11">
      <c r="A7" s="186" t="s">
        <v>1471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</row>
    <row r="8" spans="1:11">
      <c r="A8" s="84"/>
      <c r="B8" s="87"/>
      <c r="C8" s="87"/>
      <c r="D8" s="87"/>
      <c r="E8" s="87"/>
      <c r="F8" s="87"/>
      <c r="G8" s="87"/>
      <c r="H8" s="87"/>
      <c r="I8" s="135"/>
      <c r="J8" s="134"/>
      <c r="K8" s="133"/>
    </row>
    <row r="9" spans="1:11">
      <c r="A9" s="189" t="s">
        <v>35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</row>
    <row r="10" spans="1:11">
      <c r="A10" s="88"/>
      <c r="B10" s="88"/>
      <c r="C10" s="89"/>
      <c r="D10" s="89"/>
      <c r="E10" s="89"/>
      <c r="F10" s="89"/>
      <c r="G10" s="89"/>
      <c r="H10" s="89"/>
      <c r="I10" s="136"/>
      <c r="J10" s="136"/>
      <c r="K10" s="131"/>
    </row>
    <row r="11" spans="1:11">
      <c r="A11" s="88"/>
      <c r="B11" s="88"/>
      <c r="C11" s="90"/>
      <c r="D11" s="90"/>
      <c r="E11" s="90"/>
      <c r="F11" s="90"/>
      <c r="G11" s="88"/>
      <c r="H11" s="88"/>
      <c r="I11" s="131"/>
      <c r="J11" s="131"/>
      <c r="K11" s="131"/>
    </row>
    <row r="12" spans="1:11">
      <c r="A12" s="88"/>
      <c r="B12" s="88"/>
      <c r="C12" s="88"/>
      <c r="D12" s="88"/>
      <c r="E12" s="88"/>
      <c r="F12" s="88"/>
      <c r="G12" s="88"/>
      <c r="H12" s="91" t="s">
        <v>1459</v>
      </c>
      <c r="I12" s="137"/>
      <c r="J12" s="138" t="s">
        <v>1401</v>
      </c>
      <c r="K12" s="137"/>
    </row>
    <row r="13" spans="1:11">
      <c r="A13" s="88"/>
      <c r="B13" s="88"/>
      <c r="C13" s="88"/>
      <c r="D13" s="88"/>
      <c r="E13" s="88"/>
      <c r="F13" s="88"/>
      <c r="G13" s="88"/>
      <c r="H13" s="88"/>
      <c r="I13" s="131"/>
      <c r="J13" s="131"/>
      <c r="K13" s="131"/>
    </row>
    <row r="14" spans="1:11">
      <c r="A14" s="92" t="s">
        <v>1340</v>
      </c>
      <c r="B14" s="93" t="s">
        <v>1432</v>
      </c>
      <c r="C14" s="94"/>
      <c r="D14" s="94"/>
      <c r="E14" s="94"/>
      <c r="F14" s="94"/>
      <c r="G14" s="94"/>
      <c r="H14" s="95"/>
      <c r="I14" s="139">
        <f>'PyG 2018 memoria'!B68</f>
        <v>1183804</v>
      </c>
      <c r="J14" s="140"/>
      <c r="K14" s="139">
        <f>'PyG 2018 memoria'!D68</f>
        <v>471771</v>
      </c>
    </row>
    <row r="15" spans="1:11">
      <c r="A15" s="88"/>
      <c r="B15" s="88"/>
      <c r="C15" s="88"/>
      <c r="D15" s="88"/>
      <c r="E15" s="88"/>
      <c r="F15" s="88"/>
      <c r="G15" s="88"/>
      <c r="H15" s="96"/>
      <c r="I15" s="131"/>
      <c r="J15" s="131"/>
      <c r="K15" s="131"/>
    </row>
    <row r="16" spans="1:11">
      <c r="A16" s="88"/>
      <c r="B16" s="88" t="s">
        <v>1433</v>
      </c>
      <c r="C16" s="88"/>
      <c r="D16" s="88"/>
      <c r="E16" s="88"/>
      <c r="F16" s="88"/>
      <c r="G16" s="88"/>
      <c r="H16" s="96"/>
      <c r="I16" s="131"/>
      <c r="J16" s="131"/>
      <c r="K16" s="131"/>
    </row>
    <row r="17" spans="1:11">
      <c r="A17" s="88"/>
      <c r="B17" s="88"/>
      <c r="C17" s="88"/>
      <c r="D17" s="88"/>
      <c r="E17" s="88"/>
      <c r="F17" s="88"/>
      <c r="G17" s="88"/>
      <c r="H17" s="96"/>
      <c r="I17" s="131"/>
      <c r="J17" s="131"/>
      <c r="K17" s="131"/>
    </row>
    <row r="18" spans="1:11">
      <c r="A18" s="88"/>
      <c r="B18" s="88" t="s">
        <v>1341</v>
      </c>
      <c r="C18" s="88" t="s">
        <v>1434</v>
      </c>
      <c r="D18" s="88"/>
      <c r="E18" s="88"/>
      <c r="F18" s="88"/>
      <c r="G18" s="88"/>
      <c r="H18" s="96"/>
      <c r="I18" s="131">
        <v>0</v>
      </c>
      <c r="J18" s="141"/>
      <c r="K18" s="131">
        <v>0</v>
      </c>
    </row>
    <row r="19" spans="1:11">
      <c r="A19" s="88"/>
      <c r="B19" s="88"/>
      <c r="C19" s="88"/>
      <c r="D19" s="88"/>
      <c r="E19" s="88"/>
      <c r="F19" s="88"/>
      <c r="G19" s="88"/>
      <c r="H19" s="96"/>
      <c r="I19" s="131"/>
      <c r="J19" s="141"/>
      <c r="K19" s="131"/>
    </row>
    <row r="20" spans="1:11">
      <c r="A20" s="88"/>
      <c r="B20" s="88"/>
      <c r="C20" s="88" t="s">
        <v>1435</v>
      </c>
      <c r="D20" s="88"/>
      <c r="E20" s="88"/>
      <c r="F20" s="88"/>
      <c r="G20" s="88"/>
      <c r="H20" s="98"/>
      <c r="I20" s="142">
        <v>0</v>
      </c>
      <c r="J20" s="141"/>
      <c r="K20" s="131">
        <v>0</v>
      </c>
    </row>
    <row r="21" spans="1:11">
      <c r="A21" s="88"/>
      <c r="B21" s="88"/>
      <c r="C21" s="88" t="s">
        <v>1436</v>
      </c>
      <c r="D21" s="88"/>
      <c r="E21" s="88"/>
      <c r="F21" s="88"/>
      <c r="G21" s="88"/>
      <c r="H21" s="99"/>
      <c r="I21" s="143">
        <v>0</v>
      </c>
      <c r="J21" s="141"/>
      <c r="K21" s="143">
        <v>0</v>
      </c>
    </row>
    <row r="22" spans="1:11">
      <c r="A22" s="88"/>
      <c r="B22" s="88"/>
      <c r="C22" s="88"/>
      <c r="D22" s="88"/>
      <c r="E22" s="88"/>
      <c r="F22" s="88"/>
      <c r="G22" s="88"/>
      <c r="H22" s="96"/>
      <c r="I22" s="131"/>
      <c r="J22" s="141"/>
      <c r="K22" s="131"/>
    </row>
    <row r="23" spans="1:11">
      <c r="A23" s="88"/>
      <c r="B23" s="88" t="s">
        <v>1342</v>
      </c>
      <c r="C23" s="88" t="s">
        <v>1437</v>
      </c>
      <c r="D23" s="88"/>
      <c r="E23" s="88"/>
      <c r="F23" s="88"/>
      <c r="G23" s="88"/>
      <c r="H23" s="96"/>
      <c r="I23" s="131">
        <v>0</v>
      </c>
      <c r="J23" s="141"/>
      <c r="K23" s="131">
        <v>0</v>
      </c>
    </row>
    <row r="24" spans="1:11">
      <c r="A24" s="88"/>
      <c r="B24" s="88"/>
      <c r="C24" s="88"/>
      <c r="D24" s="88"/>
      <c r="E24" s="88"/>
      <c r="F24" s="88"/>
      <c r="G24" s="88"/>
      <c r="H24" s="96"/>
      <c r="I24" s="131"/>
      <c r="J24" s="141"/>
      <c r="K24" s="131"/>
    </row>
    <row r="25" spans="1:11">
      <c r="A25" s="88"/>
      <c r="B25" s="88" t="s">
        <v>1360</v>
      </c>
      <c r="C25" s="88" t="s">
        <v>1438</v>
      </c>
      <c r="D25" s="88"/>
      <c r="E25" s="88"/>
      <c r="F25" s="88"/>
      <c r="G25" s="88"/>
      <c r="H25" s="96"/>
      <c r="I25" s="131">
        <v>0</v>
      </c>
      <c r="J25" s="141"/>
      <c r="K25" s="131">
        <v>0</v>
      </c>
    </row>
    <row r="26" spans="1:11">
      <c r="A26" s="88"/>
      <c r="B26" s="88"/>
      <c r="C26" s="88"/>
      <c r="D26" s="88"/>
      <c r="E26" s="88"/>
      <c r="F26" s="88"/>
      <c r="G26" s="88"/>
      <c r="H26" s="96"/>
      <c r="I26" s="131"/>
      <c r="J26" s="141"/>
      <c r="K26" s="131"/>
    </row>
    <row r="27" spans="1:11">
      <c r="A27" s="88"/>
      <c r="B27" s="88" t="s">
        <v>1439</v>
      </c>
      <c r="C27" s="88" t="s">
        <v>1440</v>
      </c>
      <c r="D27" s="88"/>
      <c r="E27" s="88"/>
      <c r="F27" s="88"/>
      <c r="G27" s="88"/>
      <c r="H27" s="96"/>
      <c r="I27" s="131">
        <v>0</v>
      </c>
      <c r="J27" s="141"/>
      <c r="K27" s="131">
        <v>0</v>
      </c>
    </row>
    <row r="28" spans="1:11">
      <c r="A28" s="88"/>
      <c r="B28" s="88"/>
      <c r="C28" s="88"/>
      <c r="D28" s="88"/>
      <c r="E28" s="88"/>
      <c r="F28" s="88"/>
      <c r="G28" s="88"/>
      <c r="H28" s="96"/>
      <c r="I28" s="131"/>
      <c r="J28" s="141"/>
      <c r="K28" s="131"/>
    </row>
    <row r="29" spans="1:11">
      <c r="A29" s="88"/>
      <c r="B29" s="88" t="s">
        <v>1441</v>
      </c>
      <c r="C29" s="88" t="s">
        <v>1442</v>
      </c>
      <c r="D29" s="88"/>
      <c r="E29" s="88"/>
      <c r="F29" s="88"/>
      <c r="G29" s="88"/>
      <c r="H29" s="96"/>
      <c r="I29" s="131">
        <v>0</v>
      </c>
      <c r="J29" s="141"/>
      <c r="K29" s="131">
        <v>0</v>
      </c>
    </row>
    <row r="30" spans="1:11">
      <c r="A30" s="88"/>
      <c r="B30" s="88"/>
      <c r="C30" s="88"/>
      <c r="D30" s="88"/>
      <c r="E30" s="88"/>
      <c r="F30" s="88"/>
      <c r="G30" s="88"/>
      <c r="H30" s="96"/>
      <c r="I30" s="131"/>
      <c r="J30" s="131"/>
      <c r="K30" s="131"/>
    </row>
    <row r="31" spans="1:11">
      <c r="A31" s="92" t="s">
        <v>1443</v>
      </c>
      <c r="B31" s="94" t="s">
        <v>1444</v>
      </c>
      <c r="C31" s="94"/>
      <c r="D31" s="94"/>
      <c r="E31" s="94"/>
      <c r="F31" s="94"/>
      <c r="G31" s="94"/>
      <c r="H31" s="95"/>
      <c r="I31" s="144">
        <v>0</v>
      </c>
      <c r="J31" s="140"/>
      <c r="K31" s="144">
        <v>0</v>
      </c>
    </row>
    <row r="32" spans="1:11">
      <c r="A32" s="88"/>
      <c r="B32" s="88"/>
      <c r="C32" s="88"/>
      <c r="D32" s="88"/>
      <c r="E32" s="88"/>
      <c r="F32" s="88"/>
      <c r="G32" s="88"/>
      <c r="H32" s="96"/>
      <c r="I32" s="131"/>
      <c r="J32" s="131"/>
      <c r="K32" s="131"/>
    </row>
    <row r="33" spans="1:11">
      <c r="A33" s="88"/>
      <c r="B33" s="88" t="s">
        <v>1445</v>
      </c>
      <c r="C33" s="88"/>
      <c r="D33" s="88"/>
      <c r="E33" s="88"/>
      <c r="F33" s="88"/>
      <c r="G33" s="88"/>
      <c r="H33" s="96"/>
      <c r="I33" s="131"/>
      <c r="J33" s="131"/>
      <c r="K33" s="131"/>
    </row>
    <row r="34" spans="1:11">
      <c r="A34" s="88"/>
      <c r="B34" s="88"/>
      <c r="C34" s="88"/>
      <c r="D34" s="88"/>
      <c r="E34" s="88"/>
      <c r="F34" s="88"/>
      <c r="G34" s="88"/>
      <c r="H34" s="96"/>
      <c r="I34" s="131"/>
      <c r="J34" s="131"/>
      <c r="K34" s="131"/>
    </row>
    <row r="35" spans="1:11">
      <c r="A35" s="88"/>
      <c r="B35" s="88" t="s">
        <v>1446</v>
      </c>
      <c r="C35" s="88" t="s">
        <v>1447</v>
      </c>
      <c r="D35" s="88"/>
      <c r="E35" s="88"/>
      <c r="F35" s="88"/>
      <c r="G35" s="88"/>
      <c r="H35" s="97"/>
      <c r="I35" s="131">
        <v>0</v>
      </c>
      <c r="J35" s="141"/>
      <c r="K35" s="131">
        <v>0</v>
      </c>
    </row>
    <row r="36" spans="1:11">
      <c r="A36" s="88"/>
      <c r="B36" s="88"/>
      <c r="C36" s="88"/>
      <c r="D36" s="88"/>
      <c r="E36" s="88"/>
      <c r="F36" s="88"/>
      <c r="G36" s="88"/>
      <c r="H36" s="97"/>
      <c r="I36" s="131"/>
      <c r="J36" s="141"/>
      <c r="K36" s="131"/>
    </row>
    <row r="37" spans="1:11">
      <c r="A37" s="88"/>
      <c r="B37" s="88"/>
      <c r="C37" s="88" t="s">
        <v>1435</v>
      </c>
      <c r="D37" s="88"/>
      <c r="E37" s="88"/>
      <c r="F37" s="88"/>
      <c r="G37" s="88"/>
      <c r="H37" s="97"/>
      <c r="I37" s="142">
        <v>0</v>
      </c>
      <c r="J37" s="141"/>
      <c r="K37" s="142">
        <v>0</v>
      </c>
    </row>
    <row r="38" spans="1:11">
      <c r="A38" s="88"/>
      <c r="B38" s="88"/>
      <c r="C38" s="88" t="s">
        <v>1436</v>
      </c>
      <c r="D38" s="88"/>
      <c r="E38" s="88"/>
      <c r="F38" s="88"/>
      <c r="G38" s="88"/>
      <c r="H38" s="97"/>
      <c r="I38" s="143">
        <v>0</v>
      </c>
      <c r="J38" s="141"/>
      <c r="K38" s="143">
        <v>0</v>
      </c>
    </row>
    <row r="39" spans="1:11">
      <c r="A39" s="88"/>
      <c r="B39" s="88"/>
      <c r="C39" s="88"/>
      <c r="D39" s="88"/>
      <c r="E39" s="88"/>
      <c r="F39" s="88"/>
      <c r="G39" s="88"/>
      <c r="H39" s="97"/>
      <c r="I39" s="131"/>
      <c r="J39" s="141"/>
      <c r="K39" s="131"/>
    </row>
    <row r="40" spans="1:11">
      <c r="A40" s="88"/>
      <c r="B40" s="88" t="s">
        <v>1448</v>
      </c>
      <c r="C40" s="88" t="s">
        <v>1437</v>
      </c>
      <c r="D40" s="88"/>
      <c r="E40" s="88"/>
      <c r="F40" s="88"/>
      <c r="G40" s="88"/>
      <c r="H40" s="97"/>
      <c r="I40" s="131">
        <v>0</v>
      </c>
      <c r="J40" s="141"/>
      <c r="K40" s="131">
        <v>0</v>
      </c>
    </row>
    <row r="41" spans="1:11">
      <c r="A41" s="88"/>
      <c r="B41" s="88"/>
      <c r="C41" s="88"/>
      <c r="D41" s="88"/>
      <c r="E41" s="88"/>
      <c r="F41" s="88"/>
      <c r="G41" s="88"/>
      <c r="H41" s="97"/>
      <c r="I41" s="131"/>
      <c r="J41" s="141"/>
      <c r="K41" s="131"/>
    </row>
    <row r="42" spans="1:11">
      <c r="A42" s="88"/>
      <c r="B42" s="88" t="s">
        <v>1449</v>
      </c>
      <c r="C42" s="88" t="s">
        <v>1438</v>
      </c>
      <c r="D42" s="88"/>
      <c r="E42" s="88"/>
      <c r="F42" s="88"/>
      <c r="G42" s="88"/>
      <c r="H42" s="97"/>
      <c r="I42" s="131">
        <v>0</v>
      </c>
      <c r="J42" s="141"/>
      <c r="K42" s="131">
        <v>0</v>
      </c>
    </row>
    <row r="43" spans="1:11">
      <c r="A43" s="88"/>
      <c r="B43" s="88"/>
      <c r="C43" s="88"/>
      <c r="D43" s="88"/>
      <c r="E43" s="88"/>
      <c r="F43" s="88"/>
      <c r="G43" s="88"/>
      <c r="H43" s="97"/>
      <c r="I43" s="131"/>
      <c r="J43" s="141"/>
      <c r="K43" s="131"/>
    </row>
    <row r="44" spans="1:11">
      <c r="A44" s="88"/>
      <c r="B44" s="88" t="s">
        <v>1450</v>
      </c>
      <c r="C44" s="88" t="s">
        <v>1442</v>
      </c>
      <c r="D44" s="88"/>
      <c r="E44" s="88"/>
      <c r="F44" s="88"/>
      <c r="G44" s="88"/>
      <c r="H44" s="97"/>
      <c r="I44" s="131">
        <v>0</v>
      </c>
      <c r="J44" s="141"/>
      <c r="K44" s="131">
        <v>0</v>
      </c>
    </row>
    <row r="45" spans="1:11">
      <c r="A45" s="88"/>
      <c r="B45" s="88"/>
      <c r="C45" s="88"/>
      <c r="D45" s="88"/>
      <c r="E45" s="88"/>
      <c r="F45" s="88"/>
      <c r="G45" s="88"/>
      <c r="H45" s="96"/>
      <c r="I45" s="131"/>
      <c r="J45" s="131"/>
      <c r="K45" s="131"/>
    </row>
    <row r="46" spans="1:11">
      <c r="A46" s="92" t="s">
        <v>1362</v>
      </c>
      <c r="B46" s="94" t="s">
        <v>1451</v>
      </c>
      <c r="C46" s="94"/>
      <c r="D46" s="94"/>
      <c r="E46" s="94"/>
      <c r="F46" s="94"/>
      <c r="G46" s="94"/>
      <c r="H46" s="95"/>
      <c r="I46" s="144">
        <v>0</v>
      </c>
      <c r="J46" s="140"/>
      <c r="K46" s="144">
        <v>0</v>
      </c>
    </row>
    <row r="47" spans="1:11">
      <c r="A47" s="88"/>
      <c r="B47" s="88"/>
      <c r="C47" s="88"/>
      <c r="D47" s="88"/>
      <c r="E47" s="88"/>
      <c r="F47" s="88"/>
      <c r="G47" s="88"/>
      <c r="H47" s="96"/>
      <c r="I47" s="131"/>
      <c r="J47" s="131"/>
      <c r="K47" s="131"/>
    </row>
    <row r="48" spans="1:11">
      <c r="A48" s="100" t="s">
        <v>1452</v>
      </c>
      <c r="B48" s="94"/>
      <c r="C48" s="94"/>
      <c r="D48" s="94"/>
      <c r="E48" s="94"/>
      <c r="F48" s="94"/>
      <c r="G48" s="94"/>
      <c r="H48" s="95"/>
      <c r="I48" s="139">
        <f>I14</f>
        <v>1183804</v>
      </c>
      <c r="J48" s="145"/>
      <c r="K48" s="139">
        <f>K14</f>
        <v>471771</v>
      </c>
    </row>
    <row r="51" spans="1:11">
      <c r="A51" s="179" t="s">
        <v>1515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>
      <c r="A52" s="179" t="s">
        <v>1480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</row>
  </sheetData>
  <mergeCells count="8">
    <mergeCell ref="A51:K51"/>
    <mergeCell ref="A52:K52"/>
    <mergeCell ref="A1:K1"/>
    <mergeCell ref="A3:K3"/>
    <mergeCell ref="A4:K4"/>
    <mergeCell ref="A6:K6"/>
    <mergeCell ref="A7:K7"/>
    <mergeCell ref="A9:K9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57"/>
  <sheetViews>
    <sheetView topLeftCell="A32" zoomScale="90" zoomScaleNormal="90" workbookViewId="0">
      <selection activeCell="H42" sqref="H42"/>
    </sheetView>
  </sheetViews>
  <sheetFormatPr baseColWidth="10" defaultRowHeight="15"/>
  <cols>
    <col min="1" max="1" width="5.85546875" customWidth="1"/>
    <col min="2" max="2" width="2.85546875" customWidth="1"/>
    <col min="3" max="3" width="24.140625" customWidth="1"/>
    <col min="4" max="4" width="17.5703125" customWidth="1"/>
    <col min="5" max="6" width="11.5703125" bestFit="1" customWidth="1"/>
    <col min="7" max="8" width="12.42578125" bestFit="1" customWidth="1"/>
    <col min="9" max="10" width="11.5703125" bestFit="1" customWidth="1"/>
    <col min="11" max="11" width="12.5703125" customWidth="1"/>
    <col min="12" max="12" width="12.42578125" bestFit="1" customWidth="1"/>
    <col min="13" max="14" width="11.5703125" bestFit="1" customWidth="1"/>
    <col min="15" max="15" width="12.42578125" bestFit="1" customWidth="1"/>
  </cols>
  <sheetData>
    <row r="1" spans="1:15" ht="15.75">
      <c r="A1" s="195" t="s">
        <v>34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7"/>
    </row>
    <row r="2" spans="1:15" ht="15.7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ht="15.75">
      <c r="A3" s="198" t="s">
        <v>1481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0"/>
    </row>
    <row r="4" spans="1:15" ht="32.25" customHeight="1">
      <c r="A4" s="201" t="s">
        <v>1482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3"/>
    </row>
    <row r="5" spans="1: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s="103" customFormat="1">
      <c r="A7" s="106"/>
      <c r="B7" s="106"/>
      <c r="C7" s="204"/>
      <c r="D7" s="205"/>
      <c r="E7" s="107" t="s">
        <v>1328</v>
      </c>
      <c r="F7" s="108"/>
      <c r="G7" s="192" t="s">
        <v>1329</v>
      </c>
      <c r="H7" s="206" t="s">
        <v>1330</v>
      </c>
      <c r="I7" s="192" t="s">
        <v>1331</v>
      </c>
      <c r="J7" s="192" t="s">
        <v>1332</v>
      </c>
      <c r="K7" s="192" t="s">
        <v>1333</v>
      </c>
      <c r="L7" s="192" t="s">
        <v>1334</v>
      </c>
      <c r="M7" s="192" t="s">
        <v>1335</v>
      </c>
      <c r="N7" s="192" t="s">
        <v>1336</v>
      </c>
      <c r="O7" s="192" t="s">
        <v>1337</v>
      </c>
    </row>
    <row r="8" spans="1:15" s="103" customFormat="1" ht="26.45" customHeight="1">
      <c r="A8" s="109"/>
      <c r="B8" s="109"/>
      <c r="C8" s="109"/>
      <c r="D8" s="109"/>
      <c r="E8" s="110" t="s">
        <v>1338</v>
      </c>
      <c r="F8" s="111" t="s">
        <v>1339</v>
      </c>
      <c r="G8" s="193"/>
      <c r="H8" s="193"/>
      <c r="I8" s="193"/>
      <c r="J8" s="193"/>
      <c r="K8" s="193"/>
      <c r="L8" s="193"/>
      <c r="M8" s="193"/>
      <c r="N8" s="193"/>
      <c r="O8" s="193"/>
    </row>
    <row r="10" spans="1:15" s="103" customFormat="1" ht="15.75">
      <c r="A10" s="101" t="s">
        <v>1340</v>
      </c>
      <c r="B10" s="102" t="s">
        <v>1454</v>
      </c>
      <c r="C10" s="102"/>
      <c r="D10" s="105"/>
      <c r="E10" s="218">
        <v>403071</v>
      </c>
      <c r="F10" s="218">
        <v>0</v>
      </c>
      <c r="G10" s="218">
        <v>1016925</v>
      </c>
      <c r="H10" s="218">
        <v>1293714.3600000001</v>
      </c>
      <c r="I10" s="218">
        <v>-147204</v>
      </c>
      <c r="J10" s="218">
        <v>0</v>
      </c>
      <c r="K10" s="218">
        <v>0</v>
      </c>
      <c r="L10" s="218">
        <v>356522</v>
      </c>
      <c r="M10" s="218">
        <v>0</v>
      </c>
      <c r="N10" s="218">
        <v>0</v>
      </c>
      <c r="O10" s="219">
        <f>SUM(E10:N10)</f>
        <v>2923028.3600000003</v>
      </c>
    </row>
    <row r="11" spans="1:15">
      <c r="A11" s="26"/>
      <c r="B11" s="21"/>
      <c r="C11" s="21"/>
      <c r="D11" s="21"/>
      <c r="E11" s="147"/>
      <c r="F11" s="217"/>
      <c r="G11" s="217"/>
      <c r="H11" s="217"/>
      <c r="I11" s="217"/>
      <c r="J11" s="217"/>
      <c r="K11" s="217"/>
      <c r="L11" s="217"/>
      <c r="M11" s="217"/>
      <c r="N11" s="217"/>
      <c r="O11" s="217"/>
    </row>
    <row r="12" spans="1:15">
      <c r="A12" s="26" t="s">
        <v>1341</v>
      </c>
      <c r="B12" s="25" t="s">
        <v>1426</v>
      </c>
      <c r="C12" s="21"/>
      <c r="D12" s="21"/>
      <c r="E12" s="147">
        <v>0</v>
      </c>
      <c r="F12" s="217">
        <v>0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  <c r="M12" s="217">
        <v>0</v>
      </c>
      <c r="N12" s="217">
        <v>0</v>
      </c>
      <c r="O12" s="217">
        <v>0</v>
      </c>
    </row>
    <row r="13" spans="1:15">
      <c r="A13" s="26"/>
      <c r="B13" s="21"/>
      <c r="C13" s="21"/>
      <c r="D13" s="21"/>
      <c r="E13" s="147"/>
      <c r="F13" s="217"/>
      <c r="G13" s="217"/>
      <c r="H13" s="217"/>
      <c r="I13" s="217"/>
      <c r="J13" s="217"/>
      <c r="K13" s="217"/>
      <c r="L13" s="217"/>
      <c r="M13" s="217"/>
      <c r="N13" s="217"/>
      <c r="O13" s="217"/>
    </row>
    <row r="14" spans="1:15">
      <c r="A14" s="26" t="s">
        <v>1342</v>
      </c>
      <c r="B14" s="25" t="s">
        <v>1427</v>
      </c>
      <c r="C14" s="21"/>
      <c r="D14" s="21"/>
      <c r="E14" s="14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</row>
    <row r="15" spans="1:15">
      <c r="A15" s="26"/>
      <c r="B15" s="21"/>
      <c r="C15" s="21"/>
      <c r="D15" s="21"/>
      <c r="E15" s="147"/>
      <c r="F15" s="217"/>
      <c r="G15" s="217"/>
      <c r="H15" s="217"/>
      <c r="I15" s="217"/>
      <c r="J15" s="217"/>
      <c r="K15" s="217"/>
      <c r="L15" s="217"/>
      <c r="M15" s="217"/>
      <c r="N15" s="217"/>
      <c r="O15" s="217"/>
    </row>
    <row r="16" spans="1:15" s="103" customFormat="1" ht="15.75">
      <c r="A16" s="101" t="s">
        <v>1343</v>
      </c>
      <c r="B16" s="102" t="s">
        <v>1455</v>
      </c>
      <c r="C16" s="102"/>
      <c r="D16" s="102"/>
      <c r="E16" s="218">
        <v>403071</v>
      </c>
      <c r="F16" s="218">
        <v>0</v>
      </c>
      <c r="G16" s="218">
        <v>1016925</v>
      </c>
      <c r="H16" s="218">
        <v>1293714</v>
      </c>
      <c r="I16" s="218">
        <v>-147204</v>
      </c>
      <c r="J16" s="218">
        <v>0</v>
      </c>
      <c r="K16" s="218">
        <v>0</v>
      </c>
      <c r="L16" s="218">
        <v>356522</v>
      </c>
      <c r="M16" s="218">
        <v>0</v>
      </c>
      <c r="N16" s="218">
        <v>0</v>
      </c>
      <c r="O16" s="219">
        <f>SUM(E16:N16)</f>
        <v>2923028</v>
      </c>
    </row>
    <row r="17" spans="1:18">
      <c r="A17" s="26"/>
      <c r="B17" s="21"/>
      <c r="C17" s="21"/>
      <c r="D17" s="21"/>
      <c r="E17" s="147"/>
      <c r="F17" s="217"/>
      <c r="G17" s="217"/>
      <c r="H17" s="217"/>
      <c r="I17" s="217"/>
      <c r="J17" s="217"/>
      <c r="K17" s="217"/>
      <c r="L17" s="217"/>
      <c r="M17" s="217"/>
      <c r="N17" s="217"/>
      <c r="O17" s="217"/>
    </row>
    <row r="18" spans="1:18">
      <c r="A18" s="26" t="s">
        <v>1341</v>
      </c>
      <c r="B18" s="25" t="s">
        <v>1344</v>
      </c>
      <c r="C18" s="21"/>
      <c r="D18" s="21"/>
      <c r="E18" s="14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471770.84</v>
      </c>
      <c r="M18" s="217">
        <v>0</v>
      </c>
      <c r="N18" s="217">
        <v>0</v>
      </c>
      <c r="O18" s="217">
        <f>SUM(E18:N18)</f>
        <v>471770.84</v>
      </c>
    </row>
    <row r="19" spans="1:18">
      <c r="A19" s="26"/>
      <c r="B19" s="21"/>
      <c r="C19" s="21"/>
      <c r="D19" s="21"/>
      <c r="E19" s="147"/>
      <c r="F19" s="217"/>
      <c r="G19" s="217"/>
      <c r="H19" s="217"/>
      <c r="I19" s="217"/>
      <c r="J19" s="217"/>
      <c r="K19" s="217"/>
      <c r="L19" s="217"/>
      <c r="M19" s="217"/>
      <c r="N19" s="217"/>
      <c r="O19" s="217"/>
    </row>
    <row r="20" spans="1:18">
      <c r="A20" s="26" t="s">
        <v>1342</v>
      </c>
      <c r="B20" s="25" t="s">
        <v>1345</v>
      </c>
      <c r="C20" s="21"/>
      <c r="D20" s="21"/>
      <c r="E20" s="147">
        <v>0</v>
      </c>
      <c r="F20" s="217">
        <v>0</v>
      </c>
      <c r="G20" s="217">
        <v>0</v>
      </c>
      <c r="H20" s="217">
        <f>SUM(H21:H28)</f>
        <v>-8669.48</v>
      </c>
      <c r="I20" s="217">
        <f>SUM(I22:I28)</f>
        <v>-24668</v>
      </c>
      <c r="J20" s="217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f>SUM(E20:N20)</f>
        <v>-33337.479999999996</v>
      </c>
    </row>
    <row r="21" spans="1:18">
      <c r="A21" s="26"/>
      <c r="B21" s="21"/>
      <c r="C21" s="21"/>
      <c r="D21" s="21"/>
      <c r="E21" s="147"/>
      <c r="F21" s="217"/>
      <c r="G21" s="217"/>
      <c r="H21" s="217"/>
      <c r="I21" s="217"/>
      <c r="J21" s="217"/>
      <c r="K21" s="217"/>
      <c r="L21" s="217"/>
      <c r="M21" s="217"/>
      <c r="N21" s="217"/>
      <c r="O21" s="217"/>
    </row>
    <row r="22" spans="1:18" hidden="1">
      <c r="A22" s="26"/>
      <c r="B22" s="25" t="s">
        <v>1346</v>
      </c>
      <c r="C22" s="25" t="s">
        <v>1347</v>
      </c>
      <c r="D22" s="21"/>
      <c r="E22" s="14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  <c r="M22" s="217">
        <v>0</v>
      </c>
      <c r="N22" s="217">
        <v>0</v>
      </c>
      <c r="O22" s="217">
        <v>0</v>
      </c>
    </row>
    <row r="23" spans="1:18" hidden="1">
      <c r="A23" s="26"/>
      <c r="B23" s="25" t="s">
        <v>1348</v>
      </c>
      <c r="C23" s="25" t="s">
        <v>1349</v>
      </c>
      <c r="D23" s="21"/>
      <c r="E23" s="14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  <c r="N23" s="217">
        <v>0</v>
      </c>
      <c r="O23" s="217">
        <v>0</v>
      </c>
    </row>
    <row r="24" spans="1:18" hidden="1">
      <c r="A24" s="26"/>
      <c r="B24" s="25" t="s">
        <v>1350</v>
      </c>
      <c r="C24" s="25" t="s">
        <v>1351</v>
      </c>
      <c r="D24" s="21"/>
      <c r="E24" s="14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  <c r="N24" s="217">
        <v>0</v>
      </c>
      <c r="O24" s="217">
        <v>0</v>
      </c>
    </row>
    <row r="25" spans="1:18" hidden="1">
      <c r="A25" s="26"/>
      <c r="B25" s="25" t="s">
        <v>1352</v>
      </c>
      <c r="C25" s="25" t="s">
        <v>1353</v>
      </c>
      <c r="D25" s="21"/>
      <c r="E25" s="14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</row>
    <row r="26" spans="1:18">
      <c r="A26" s="26"/>
      <c r="B26" s="148" t="s">
        <v>1354</v>
      </c>
      <c r="C26" s="25" t="s">
        <v>1355</v>
      </c>
      <c r="D26" s="21"/>
      <c r="E26" s="147">
        <v>0</v>
      </c>
      <c r="F26" s="217">
        <v>0</v>
      </c>
      <c r="G26" s="217">
        <v>0</v>
      </c>
      <c r="H26" s="217">
        <v>-8669.48</v>
      </c>
      <c r="I26" s="217">
        <v>-24668</v>
      </c>
      <c r="J26" s="217">
        <v>0</v>
      </c>
      <c r="K26" s="217">
        <v>0</v>
      </c>
      <c r="L26" s="217">
        <v>0</v>
      </c>
      <c r="M26" s="217">
        <v>0</v>
      </c>
      <c r="N26" s="217">
        <v>0</v>
      </c>
      <c r="O26" s="217">
        <f>SUM(F26:N26)</f>
        <v>-33337.479999999996</v>
      </c>
      <c r="R26" s="28"/>
    </row>
    <row r="27" spans="1:18" hidden="1">
      <c r="A27" s="26"/>
      <c r="B27" s="25" t="s">
        <v>1356</v>
      </c>
      <c r="C27" s="25" t="s">
        <v>1357</v>
      </c>
      <c r="D27" s="21"/>
      <c r="E27" s="14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  <c r="M27" s="217">
        <v>0</v>
      </c>
      <c r="N27" s="217">
        <v>0</v>
      </c>
      <c r="O27" s="217">
        <v>0</v>
      </c>
    </row>
    <row r="28" spans="1:18" hidden="1">
      <c r="A28" s="26"/>
      <c r="B28" s="25" t="s">
        <v>1358</v>
      </c>
      <c r="C28" s="25" t="s">
        <v>1359</v>
      </c>
      <c r="D28" s="21"/>
      <c r="E28" s="14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  <c r="N28" s="217">
        <v>0</v>
      </c>
      <c r="O28" s="217">
        <v>0</v>
      </c>
    </row>
    <row r="29" spans="1:18">
      <c r="A29" s="26"/>
      <c r="B29" s="21"/>
      <c r="C29" s="21"/>
      <c r="D29" s="21"/>
      <c r="E29" s="147"/>
      <c r="F29" s="217"/>
      <c r="G29" s="217"/>
      <c r="H29" s="217"/>
      <c r="I29" s="217"/>
      <c r="J29" s="217"/>
      <c r="K29" s="217"/>
      <c r="L29" s="217"/>
      <c r="M29" s="217"/>
      <c r="N29" s="217"/>
      <c r="O29" s="217"/>
    </row>
    <row r="30" spans="1:18">
      <c r="A30" s="26" t="s">
        <v>1360</v>
      </c>
      <c r="B30" s="25" t="s">
        <v>1361</v>
      </c>
      <c r="C30" s="21"/>
      <c r="D30" s="21"/>
      <c r="E30" s="147">
        <v>0</v>
      </c>
      <c r="F30" s="217">
        <v>0</v>
      </c>
      <c r="G30" s="217">
        <v>0</v>
      </c>
      <c r="H30" s="217">
        <v>356521.62</v>
      </c>
      <c r="I30" s="217">
        <v>0</v>
      </c>
      <c r="J30" s="217">
        <v>0</v>
      </c>
      <c r="K30" s="217">
        <v>0</v>
      </c>
      <c r="L30" s="217">
        <v>-356522</v>
      </c>
      <c r="M30" s="217">
        <v>0</v>
      </c>
      <c r="N30" s="217">
        <v>0</v>
      </c>
      <c r="O30" s="217">
        <f>SUM(F30:N30)</f>
        <v>-0.38000000000465661</v>
      </c>
    </row>
    <row r="31" spans="1:18">
      <c r="A31" s="26"/>
      <c r="B31" s="21"/>
      <c r="C31" s="21"/>
      <c r="D31" s="21"/>
      <c r="E31" s="14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Q31" s="28"/>
    </row>
    <row r="32" spans="1:18" s="103" customFormat="1" ht="15.75">
      <c r="A32" s="101" t="s">
        <v>1362</v>
      </c>
      <c r="B32" s="102" t="s">
        <v>1456</v>
      </c>
      <c r="C32" s="102"/>
      <c r="D32" s="102"/>
      <c r="E32" s="218">
        <f>E16</f>
        <v>403071</v>
      </c>
      <c r="F32" s="218">
        <v>0</v>
      </c>
      <c r="G32" s="218">
        <v>1016925</v>
      </c>
      <c r="H32" s="218">
        <f>H16+H20+H30</f>
        <v>1641566.1400000001</v>
      </c>
      <c r="I32" s="218">
        <f>I16+I20</f>
        <v>-171872</v>
      </c>
      <c r="J32" s="218">
        <v>0</v>
      </c>
      <c r="K32" s="218">
        <v>0</v>
      </c>
      <c r="L32" s="218">
        <f>L16+L18+L30</f>
        <v>471770.84000000008</v>
      </c>
      <c r="M32" s="218">
        <v>0</v>
      </c>
      <c r="N32" s="218">
        <v>0</v>
      </c>
      <c r="O32" s="219">
        <f>SUM(E32:N32)</f>
        <v>3361460.9800000004</v>
      </c>
      <c r="Q32" s="104"/>
      <c r="R32" s="104"/>
    </row>
    <row r="33" spans="1:15">
      <c r="A33" s="26"/>
      <c r="B33" s="21"/>
      <c r="C33" s="21"/>
      <c r="D33" s="21"/>
      <c r="E33" s="147"/>
      <c r="F33" s="217"/>
      <c r="G33" s="217"/>
      <c r="H33" s="217"/>
      <c r="I33" s="217"/>
      <c r="J33" s="217"/>
      <c r="K33" s="217"/>
      <c r="L33" s="217"/>
      <c r="M33" s="217"/>
      <c r="N33" s="217"/>
      <c r="O33" s="217"/>
    </row>
    <row r="34" spans="1:15">
      <c r="A34" s="26" t="s">
        <v>1341</v>
      </c>
      <c r="B34" s="25" t="s">
        <v>1428</v>
      </c>
      <c r="C34" s="21"/>
      <c r="D34" s="21"/>
      <c r="E34" s="14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  <c r="M34" s="217">
        <v>0</v>
      </c>
      <c r="N34" s="217">
        <v>0</v>
      </c>
      <c r="O34" s="217">
        <v>0</v>
      </c>
    </row>
    <row r="35" spans="1:15">
      <c r="A35" s="26"/>
      <c r="B35" s="21"/>
      <c r="C35" s="21"/>
      <c r="D35" s="21"/>
      <c r="E35" s="147"/>
      <c r="F35" s="217"/>
      <c r="G35" s="217"/>
      <c r="H35" s="217"/>
      <c r="I35" s="217"/>
      <c r="J35" s="217"/>
      <c r="K35" s="217"/>
      <c r="L35" s="217"/>
      <c r="M35" s="217"/>
      <c r="N35" s="217"/>
      <c r="O35" s="217"/>
    </row>
    <row r="36" spans="1:15">
      <c r="A36" s="26" t="s">
        <v>1342</v>
      </c>
      <c r="B36" s="25" t="s">
        <v>1429</v>
      </c>
      <c r="C36" s="21"/>
      <c r="D36" s="21"/>
      <c r="E36" s="14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  <c r="N36" s="217">
        <v>0</v>
      </c>
      <c r="O36" s="217">
        <v>0</v>
      </c>
    </row>
    <row r="37" spans="1:15">
      <c r="A37" s="26"/>
      <c r="B37" s="21"/>
      <c r="C37" s="21"/>
      <c r="D37" s="21"/>
      <c r="E37" s="147"/>
      <c r="F37" s="217"/>
      <c r="G37" s="217"/>
      <c r="H37" s="217"/>
      <c r="I37" s="217"/>
      <c r="J37" s="217"/>
      <c r="K37" s="217"/>
      <c r="L37" s="217"/>
      <c r="M37" s="217"/>
      <c r="N37" s="217"/>
      <c r="O37" s="217"/>
    </row>
    <row r="38" spans="1:15" s="103" customFormat="1" ht="15.75">
      <c r="A38" s="101" t="s">
        <v>1363</v>
      </c>
      <c r="B38" s="102" t="s">
        <v>1458</v>
      </c>
      <c r="C38" s="102"/>
      <c r="D38" s="102"/>
      <c r="E38" s="218">
        <v>403071</v>
      </c>
      <c r="F38" s="218">
        <v>0</v>
      </c>
      <c r="G38" s="218">
        <v>1016925</v>
      </c>
      <c r="H38" s="218">
        <f>H32</f>
        <v>1641566.1400000001</v>
      </c>
      <c r="I38" s="218">
        <f>I32</f>
        <v>-171872</v>
      </c>
      <c r="J38" s="218">
        <v>0</v>
      </c>
      <c r="K38" s="218">
        <v>0</v>
      </c>
      <c r="L38" s="218">
        <f>L32</f>
        <v>471770.84000000008</v>
      </c>
      <c r="M38" s="218">
        <v>0</v>
      </c>
      <c r="N38" s="218">
        <v>0</v>
      </c>
      <c r="O38" s="219">
        <f>O32</f>
        <v>3361460.9800000004</v>
      </c>
    </row>
    <row r="39" spans="1:15">
      <c r="A39" s="26"/>
      <c r="B39" s="21"/>
      <c r="C39" s="21"/>
      <c r="D39" s="21"/>
      <c r="E39" s="147"/>
      <c r="F39" s="217"/>
      <c r="G39" s="217"/>
      <c r="H39" s="217"/>
      <c r="I39" s="217"/>
      <c r="J39" s="217"/>
      <c r="K39" s="217"/>
      <c r="L39" s="217"/>
      <c r="M39" s="217"/>
      <c r="N39" s="217"/>
      <c r="O39" s="217"/>
    </row>
    <row r="40" spans="1:15">
      <c r="A40" s="26" t="s">
        <v>1341</v>
      </c>
      <c r="B40" s="25" t="s">
        <v>1344</v>
      </c>
      <c r="C40" s="21"/>
      <c r="D40" s="21"/>
      <c r="E40" s="14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1183804</v>
      </c>
      <c r="M40" s="217">
        <v>0</v>
      </c>
      <c r="N40" s="217">
        <v>0</v>
      </c>
      <c r="O40" s="217">
        <f>L40</f>
        <v>1183804</v>
      </c>
    </row>
    <row r="41" spans="1:15">
      <c r="A41" s="26"/>
      <c r="B41" s="21"/>
      <c r="C41" s="21"/>
      <c r="D41" s="21"/>
      <c r="E41" s="147"/>
      <c r="F41" s="217"/>
      <c r="G41" s="217"/>
      <c r="H41" s="217"/>
      <c r="I41" s="217"/>
      <c r="J41" s="217"/>
      <c r="K41" s="217"/>
      <c r="L41" s="217"/>
      <c r="M41" s="217"/>
      <c r="N41" s="217"/>
      <c r="O41" s="217"/>
    </row>
    <row r="42" spans="1:15">
      <c r="A42" s="26" t="s">
        <v>1342</v>
      </c>
      <c r="B42" s="25" t="s">
        <v>1345</v>
      </c>
      <c r="C42" s="21"/>
      <c r="D42" s="21"/>
      <c r="E42" s="147">
        <v>0</v>
      </c>
      <c r="F42" s="217">
        <v>0</v>
      </c>
      <c r="G42" s="217">
        <v>0</v>
      </c>
      <c r="H42" s="217">
        <f>H48</f>
        <v>-9343</v>
      </c>
      <c r="I42" s="217">
        <f>I48</f>
        <v>22979</v>
      </c>
      <c r="J42" s="217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f>SUM(E42:N42)</f>
        <v>13636</v>
      </c>
    </row>
    <row r="43" spans="1:15">
      <c r="A43" s="26"/>
      <c r="B43" s="21"/>
      <c r="C43" s="21"/>
      <c r="D43" s="21"/>
      <c r="E43" s="147"/>
      <c r="F43" s="217"/>
      <c r="G43" s="217"/>
      <c r="H43" s="217"/>
      <c r="I43" s="217"/>
      <c r="J43" s="217"/>
      <c r="K43" s="217"/>
      <c r="L43" s="217"/>
      <c r="M43" s="217"/>
      <c r="N43" s="217"/>
      <c r="O43" s="217"/>
    </row>
    <row r="44" spans="1:15" hidden="1">
      <c r="A44" s="26"/>
      <c r="B44" s="25" t="s">
        <v>1346</v>
      </c>
      <c r="C44" s="25" t="s">
        <v>1347</v>
      </c>
      <c r="D44" s="21"/>
      <c r="E44" s="147">
        <v>0</v>
      </c>
      <c r="F44" s="217"/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  <c r="N44" s="217">
        <v>0</v>
      </c>
      <c r="O44" s="217">
        <v>0</v>
      </c>
    </row>
    <row r="45" spans="1:15" hidden="1">
      <c r="A45" s="26"/>
      <c r="B45" s="25" t="s">
        <v>1348</v>
      </c>
      <c r="C45" s="25" t="s">
        <v>1349</v>
      </c>
      <c r="D45" s="21"/>
      <c r="E45" s="14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  <c r="N45" s="217">
        <v>0</v>
      </c>
      <c r="O45" s="217">
        <v>0</v>
      </c>
    </row>
    <row r="46" spans="1:15" hidden="1">
      <c r="A46" s="26"/>
      <c r="B46" s="25" t="s">
        <v>1350</v>
      </c>
      <c r="C46" s="25" t="s">
        <v>1351</v>
      </c>
      <c r="D46" s="21"/>
      <c r="E46" s="14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7">
        <v>0</v>
      </c>
      <c r="O46" s="217">
        <v>0</v>
      </c>
    </row>
    <row r="47" spans="1:15" hidden="1">
      <c r="A47" s="26"/>
      <c r="B47" s="25" t="s">
        <v>1352</v>
      </c>
      <c r="C47" s="25" t="s">
        <v>1353</v>
      </c>
      <c r="D47" s="21"/>
      <c r="E47" s="14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</row>
    <row r="48" spans="1:15">
      <c r="A48" s="26"/>
      <c r="B48" s="148" t="s">
        <v>1354</v>
      </c>
      <c r="C48" s="25" t="s">
        <v>1355</v>
      </c>
      <c r="D48" s="21"/>
      <c r="E48" s="147">
        <v>0</v>
      </c>
      <c r="F48" s="217">
        <v>0</v>
      </c>
      <c r="G48" s="217">
        <v>0</v>
      </c>
      <c r="H48" s="217">
        <v>-9343</v>
      </c>
      <c r="I48" s="217">
        <v>22979</v>
      </c>
      <c r="J48" s="217"/>
      <c r="K48" s="217"/>
      <c r="L48" s="217"/>
      <c r="M48" s="217"/>
      <c r="N48" s="217"/>
      <c r="O48" s="217">
        <f>SUM(F48:N48)</f>
        <v>13636</v>
      </c>
    </row>
    <row r="49" spans="1:17" hidden="1">
      <c r="A49" s="26"/>
      <c r="B49" s="25" t="s">
        <v>1356</v>
      </c>
      <c r="C49" s="25" t="s">
        <v>1357</v>
      </c>
      <c r="D49" s="21"/>
      <c r="E49" s="14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  <c r="N49" s="217">
        <v>0</v>
      </c>
      <c r="O49" s="217">
        <v>0</v>
      </c>
    </row>
    <row r="50" spans="1:17" hidden="1">
      <c r="A50" s="26"/>
      <c r="B50" s="25" t="s">
        <v>1358</v>
      </c>
      <c r="C50" s="25" t="s">
        <v>1359</v>
      </c>
      <c r="D50" s="21"/>
      <c r="E50" s="14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  <c r="N50" s="217">
        <v>0</v>
      </c>
      <c r="O50" s="217">
        <v>0</v>
      </c>
    </row>
    <row r="51" spans="1:17">
      <c r="A51" s="26"/>
      <c r="B51" s="21"/>
      <c r="C51" s="21"/>
      <c r="D51" s="21"/>
      <c r="E51" s="147"/>
      <c r="F51" s="217"/>
      <c r="G51" s="217"/>
      <c r="H51" s="217"/>
      <c r="I51" s="217"/>
      <c r="J51" s="217"/>
      <c r="K51" s="217"/>
      <c r="L51" s="217"/>
      <c r="M51" s="217"/>
      <c r="N51" s="217"/>
      <c r="O51" s="217"/>
    </row>
    <row r="52" spans="1:17">
      <c r="A52" s="26" t="s">
        <v>1360</v>
      </c>
      <c r="B52" s="25" t="s">
        <v>1361</v>
      </c>
      <c r="C52" s="21"/>
      <c r="D52" s="21"/>
      <c r="E52" s="147">
        <v>0</v>
      </c>
      <c r="F52" s="217">
        <v>0</v>
      </c>
      <c r="G52" s="217">
        <v>0</v>
      </c>
      <c r="H52" s="217">
        <v>471770.84</v>
      </c>
      <c r="I52" s="217">
        <v>0</v>
      </c>
      <c r="J52" s="217">
        <v>0</v>
      </c>
      <c r="K52" s="217">
        <v>0</v>
      </c>
      <c r="L52" s="217">
        <v>-471770.84</v>
      </c>
      <c r="M52" s="217">
        <v>0</v>
      </c>
      <c r="N52" s="217">
        <v>0</v>
      </c>
      <c r="O52" s="217">
        <v>0</v>
      </c>
      <c r="Q52" s="28"/>
    </row>
    <row r="53" spans="1:17">
      <c r="A53" s="26"/>
      <c r="B53" s="21"/>
      <c r="C53" s="21"/>
      <c r="D53" s="21"/>
      <c r="E53" s="147"/>
      <c r="F53" s="217"/>
      <c r="G53" s="217"/>
      <c r="H53" s="217"/>
      <c r="I53" s="217"/>
      <c r="J53" s="217"/>
      <c r="K53" s="217"/>
      <c r="L53" s="217"/>
      <c r="M53" s="217"/>
      <c r="N53" s="217"/>
      <c r="O53" s="217"/>
    </row>
    <row r="54" spans="1:17" s="103" customFormat="1" ht="15.75">
      <c r="A54" s="101" t="s">
        <v>1457</v>
      </c>
      <c r="B54" s="102" t="s">
        <v>1472</v>
      </c>
      <c r="C54" s="102"/>
      <c r="D54" s="102"/>
      <c r="E54" s="218">
        <v>403071</v>
      </c>
      <c r="F54" s="218">
        <v>0</v>
      </c>
      <c r="G54" s="218">
        <v>1016925</v>
      </c>
      <c r="H54" s="218">
        <f>H38+H42+H52</f>
        <v>2103993.98</v>
      </c>
      <c r="I54" s="218">
        <f>I38+I42</f>
        <v>-148893</v>
      </c>
      <c r="J54" s="218">
        <v>0</v>
      </c>
      <c r="K54" s="218">
        <v>0</v>
      </c>
      <c r="L54" s="218">
        <f>L38+L40+L52</f>
        <v>1183804</v>
      </c>
      <c r="M54" s="218">
        <v>0</v>
      </c>
      <c r="N54" s="218">
        <v>0</v>
      </c>
      <c r="O54" s="219">
        <f>SUM(E54:N54)</f>
        <v>4558900.9800000004</v>
      </c>
    </row>
    <row r="55" spans="1:17">
      <c r="A55" s="21"/>
      <c r="B55" s="21"/>
      <c r="C55" s="21"/>
      <c r="D55" s="21"/>
      <c r="E55" s="21"/>
      <c r="F55" s="21"/>
      <c r="G55" s="21"/>
      <c r="H55" s="21"/>
      <c r="I55" s="21"/>
      <c r="J55" s="74"/>
      <c r="K55" s="21"/>
      <c r="L55" s="21"/>
      <c r="M55" s="21"/>
      <c r="N55" s="21"/>
      <c r="O55" s="27"/>
    </row>
    <row r="56" spans="1:17" ht="15" customHeight="1">
      <c r="A56" s="194" t="s">
        <v>1516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17" ht="15" customHeight="1">
      <c r="A57" s="194" t="s">
        <v>1483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</sheetData>
  <mergeCells count="15">
    <mergeCell ref="O7:O8"/>
    <mergeCell ref="A56:O56"/>
    <mergeCell ref="A57:O57"/>
    <mergeCell ref="A1:O1"/>
    <mergeCell ref="A3:O3"/>
    <mergeCell ref="A4:O4"/>
    <mergeCell ref="C7:D7"/>
    <mergeCell ref="G7:G8"/>
    <mergeCell ref="H7:H8"/>
    <mergeCell ref="I7:I8"/>
    <mergeCell ref="J7:J8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0"/>
  <sheetViews>
    <sheetView zoomScale="90" zoomScaleNormal="90" workbookViewId="0">
      <selection activeCell="E6" sqref="E6"/>
    </sheetView>
  </sheetViews>
  <sheetFormatPr baseColWidth="10" defaultColWidth="11.42578125" defaultRowHeight="16.5"/>
  <cols>
    <col min="1" max="1" width="87.85546875" style="75" bestFit="1" customWidth="1"/>
    <col min="2" max="2" width="0" style="75" hidden="1" customWidth="1"/>
    <col min="3" max="3" width="14.42578125" style="157" bestFit="1" customWidth="1"/>
    <col min="4" max="4" width="14.42578125" style="158" bestFit="1" customWidth="1"/>
    <col min="5" max="16384" width="11.42578125" style="75"/>
  </cols>
  <sheetData>
    <row r="1" spans="1:4">
      <c r="A1" s="207" t="s">
        <v>34</v>
      </c>
      <c r="B1" s="208"/>
      <c r="C1" s="208"/>
      <c r="D1" s="209"/>
    </row>
    <row r="2" spans="1:4" ht="28.5" customHeight="1">
      <c r="A2" s="210" t="s">
        <v>1484</v>
      </c>
      <c r="B2" s="211"/>
      <c r="C2" s="211"/>
      <c r="D2" s="212"/>
    </row>
    <row r="3" spans="1:4">
      <c r="A3" s="213" t="s">
        <v>35</v>
      </c>
      <c r="B3" s="214"/>
      <c r="C3" s="214"/>
      <c r="D3" s="215"/>
    </row>
    <row r="4" spans="1:4">
      <c r="A4" s="114"/>
      <c r="B4" s="114"/>
      <c r="C4" s="149"/>
      <c r="D4" s="150"/>
    </row>
    <row r="5" spans="1:4">
      <c r="A5" s="115"/>
      <c r="B5" s="116"/>
      <c r="C5" s="159" t="s">
        <v>1485</v>
      </c>
      <c r="D5" s="159" t="s">
        <v>1401</v>
      </c>
    </row>
    <row r="6" spans="1:4">
      <c r="A6" s="117" t="s">
        <v>36</v>
      </c>
      <c r="B6" s="118"/>
      <c r="C6" s="151"/>
      <c r="D6" s="152"/>
    </row>
    <row r="7" spans="1:4">
      <c r="A7" s="119" t="s">
        <v>37</v>
      </c>
      <c r="B7" s="120"/>
      <c r="C7" s="220">
        <v>1521467</v>
      </c>
      <c r="D7" s="220">
        <f>'PyG 2018 memoria'!D64</f>
        <v>632959</v>
      </c>
    </row>
    <row r="8" spans="1:4">
      <c r="A8" s="119" t="s">
        <v>38</v>
      </c>
      <c r="B8" s="120"/>
      <c r="C8" s="221">
        <f>SUM(C9:C19)</f>
        <v>-196473</v>
      </c>
      <c r="D8" s="221">
        <f>SUM(D9:D19)</f>
        <v>155400</v>
      </c>
    </row>
    <row r="9" spans="1:4">
      <c r="A9" s="121" t="s">
        <v>39</v>
      </c>
      <c r="B9" s="122" t="s">
        <v>40</v>
      </c>
      <c r="C9" s="223">
        <v>14448</v>
      </c>
      <c r="D9" s="223">
        <v>13340</v>
      </c>
    </row>
    <row r="10" spans="1:4">
      <c r="A10" s="121" t="s">
        <v>41</v>
      </c>
      <c r="B10" s="122" t="s">
        <v>42</v>
      </c>
      <c r="C10" s="223">
        <v>0</v>
      </c>
      <c r="D10" s="223">
        <v>16039</v>
      </c>
    </row>
    <row r="11" spans="1:4" hidden="1">
      <c r="A11" s="121" t="s">
        <v>43</v>
      </c>
      <c r="B11" s="122" t="s">
        <v>42</v>
      </c>
      <c r="C11" s="223">
        <v>0</v>
      </c>
      <c r="D11" s="223">
        <v>0</v>
      </c>
    </row>
    <row r="12" spans="1:4" hidden="1">
      <c r="A12" s="121" t="s">
        <v>44</v>
      </c>
      <c r="B12" s="122" t="s">
        <v>45</v>
      </c>
      <c r="C12" s="223">
        <v>0</v>
      </c>
      <c r="D12" s="223">
        <v>0</v>
      </c>
    </row>
    <row r="13" spans="1:4">
      <c r="A13" s="121" t="s">
        <v>46</v>
      </c>
      <c r="B13" s="122" t="s">
        <v>42</v>
      </c>
      <c r="C13" s="223">
        <v>-5991</v>
      </c>
      <c r="D13" s="223">
        <v>0</v>
      </c>
    </row>
    <row r="14" spans="1:4">
      <c r="A14" s="121" t="s">
        <v>1518</v>
      </c>
      <c r="B14" s="122" t="s">
        <v>42</v>
      </c>
      <c r="C14" s="223">
        <v>-253905</v>
      </c>
      <c r="D14" s="223">
        <v>0</v>
      </c>
    </row>
    <row r="15" spans="1:4">
      <c r="A15" s="121" t="s">
        <v>47</v>
      </c>
      <c r="B15" s="122" t="s">
        <v>45</v>
      </c>
      <c r="C15" s="223">
        <v>-71007</v>
      </c>
      <c r="D15" s="223">
        <v>-60590</v>
      </c>
    </row>
    <row r="16" spans="1:4">
      <c r="A16" s="121" t="s">
        <v>48</v>
      </c>
      <c r="B16" s="122" t="s">
        <v>40</v>
      </c>
      <c r="C16" s="223">
        <v>120697</v>
      </c>
      <c r="D16" s="223">
        <v>109378</v>
      </c>
    </row>
    <row r="17" spans="1:4">
      <c r="A17" s="121" t="s">
        <v>49</v>
      </c>
      <c r="B17" s="122" t="s">
        <v>42</v>
      </c>
      <c r="C17" s="223">
        <v>-715</v>
      </c>
      <c r="D17" s="223">
        <v>77233</v>
      </c>
    </row>
    <row r="18" spans="1:4" hidden="1">
      <c r="A18" s="121" t="s">
        <v>50</v>
      </c>
      <c r="B18" s="122" t="s">
        <v>42</v>
      </c>
      <c r="C18" s="154">
        <v>0</v>
      </c>
      <c r="D18" s="154">
        <v>0</v>
      </c>
    </row>
    <row r="19" spans="1:4" hidden="1">
      <c r="A19" s="121" t="s">
        <v>51</v>
      </c>
      <c r="B19" s="122" t="s">
        <v>42</v>
      </c>
      <c r="C19" s="154">
        <v>0</v>
      </c>
      <c r="D19" s="154">
        <v>0</v>
      </c>
    </row>
    <row r="20" spans="1:4">
      <c r="A20" s="119" t="s">
        <v>52</v>
      </c>
      <c r="B20" s="120"/>
      <c r="C20" s="221">
        <f>SUM(C21:C26)</f>
        <v>-1747633</v>
      </c>
      <c r="D20" s="221">
        <f>SUM(D21:D26)</f>
        <v>589860</v>
      </c>
    </row>
    <row r="21" spans="1:4">
      <c r="A21" s="121" t="s">
        <v>53</v>
      </c>
      <c r="B21" s="122" t="s">
        <v>42</v>
      </c>
      <c r="C21" s="223">
        <v>53853</v>
      </c>
      <c r="D21" s="223">
        <v>-4686</v>
      </c>
    </row>
    <row r="22" spans="1:4">
      <c r="A22" s="121" t="s">
        <v>54</v>
      </c>
      <c r="B22" s="122" t="s">
        <v>42</v>
      </c>
      <c r="C22" s="223">
        <v>-1359816</v>
      </c>
      <c r="D22" s="223">
        <v>-577204</v>
      </c>
    </row>
    <row r="23" spans="1:4">
      <c r="A23" s="121" t="s">
        <v>55</v>
      </c>
      <c r="B23" s="122" t="s">
        <v>42</v>
      </c>
      <c r="C23" s="223">
        <v>-650198</v>
      </c>
      <c r="D23" s="223">
        <v>981713</v>
      </c>
    </row>
    <row r="24" spans="1:4">
      <c r="A24" s="121" t="s">
        <v>56</v>
      </c>
      <c r="B24" s="122" t="s">
        <v>42</v>
      </c>
      <c r="C24" s="223">
        <v>202352</v>
      </c>
      <c r="D24" s="223">
        <v>238068</v>
      </c>
    </row>
    <row r="25" spans="1:4">
      <c r="A25" s="121" t="s">
        <v>57</v>
      </c>
      <c r="B25" s="122" t="s">
        <v>42</v>
      </c>
      <c r="C25" s="223">
        <v>33625</v>
      </c>
      <c r="D25" s="223">
        <v>-39361</v>
      </c>
    </row>
    <row r="26" spans="1:4">
      <c r="A26" s="121" t="s">
        <v>58</v>
      </c>
      <c r="B26" s="122" t="s">
        <v>42</v>
      </c>
      <c r="C26" s="223">
        <v>-27449</v>
      </c>
      <c r="D26" s="223">
        <v>-8670</v>
      </c>
    </row>
    <row r="27" spans="1:4">
      <c r="A27" s="119" t="s">
        <v>59</v>
      </c>
      <c r="B27" s="120"/>
      <c r="C27" s="221">
        <f>SUM(C28:C32)</f>
        <v>-34600</v>
      </c>
      <c r="D27" s="221">
        <f>SUM(D28:D32)</f>
        <v>-264448</v>
      </c>
    </row>
    <row r="28" spans="1:4">
      <c r="A28" s="121" t="s">
        <v>60</v>
      </c>
      <c r="B28" s="122" t="s">
        <v>45</v>
      </c>
      <c r="C28" s="223">
        <v>-120697</v>
      </c>
      <c r="D28" s="223">
        <v>-70017</v>
      </c>
    </row>
    <row r="29" spans="1:4">
      <c r="A29" s="121" t="s">
        <v>61</v>
      </c>
      <c r="B29" s="122" t="s">
        <v>40</v>
      </c>
      <c r="C29" s="223">
        <v>0</v>
      </c>
      <c r="D29" s="223">
        <v>0</v>
      </c>
    </row>
    <row r="30" spans="1:4">
      <c r="A30" s="121" t="s">
        <v>62</v>
      </c>
      <c r="B30" s="122" t="s">
        <v>40</v>
      </c>
      <c r="C30" s="223">
        <v>71007</v>
      </c>
      <c r="D30" s="223">
        <v>145</v>
      </c>
    </row>
    <row r="31" spans="1:4">
      <c r="A31" s="121" t="s">
        <v>63</v>
      </c>
      <c r="B31" s="122" t="s">
        <v>42</v>
      </c>
      <c r="C31" s="223">
        <f>27707-12617</f>
        <v>15090</v>
      </c>
      <c r="D31" s="223">
        <v>-194576</v>
      </c>
    </row>
    <row r="32" spans="1:4" hidden="1">
      <c r="A32" s="121" t="s">
        <v>64</v>
      </c>
      <c r="B32" s="122" t="s">
        <v>65</v>
      </c>
      <c r="C32" s="154">
        <v>0</v>
      </c>
      <c r="D32" s="154">
        <v>0</v>
      </c>
    </row>
    <row r="33" spans="1:5">
      <c r="A33" s="123" t="s">
        <v>66</v>
      </c>
      <c r="B33" s="124"/>
      <c r="C33" s="222">
        <f>C7+C8+C20+C27</f>
        <v>-457239</v>
      </c>
      <c r="D33" s="222">
        <f>D7+D8+D20+D27</f>
        <v>1113771</v>
      </c>
      <c r="E33" s="77"/>
    </row>
    <row r="34" spans="1:5">
      <c r="A34" s="123" t="s">
        <v>67</v>
      </c>
      <c r="B34" s="124"/>
      <c r="C34" s="155"/>
      <c r="D34" s="155"/>
    </row>
    <row r="35" spans="1:5">
      <c r="A35" s="119" t="s">
        <v>68</v>
      </c>
      <c r="B35" s="125" t="s">
        <v>45</v>
      </c>
      <c r="C35" s="221">
        <f>SUM(C36:C42)</f>
        <v>-98330</v>
      </c>
      <c r="D35" s="221">
        <f>SUM(D36:D50)</f>
        <v>-1150496</v>
      </c>
    </row>
    <row r="36" spans="1:5">
      <c r="A36" s="121" t="s">
        <v>69</v>
      </c>
      <c r="B36" s="126"/>
      <c r="C36" s="223"/>
      <c r="D36" s="223">
        <v>-1113256</v>
      </c>
    </row>
    <row r="37" spans="1:5">
      <c r="A37" s="121" t="s">
        <v>70</v>
      </c>
      <c r="B37" s="126"/>
      <c r="C37" s="223">
        <v>-27495</v>
      </c>
      <c r="D37" s="223">
        <v>-3741</v>
      </c>
    </row>
    <row r="38" spans="1:5">
      <c r="A38" s="121" t="s">
        <v>71</v>
      </c>
      <c r="B38" s="126"/>
      <c r="C38" s="223">
        <v>-70835</v>
      </c>
      <c r="D38" s="223">
        <v>-28499</v>
      </c>
    </row>
    <row r="39" spans="1:5" hidden="1">
      <c r="A39" s="121" t="s">
        <v>72</v>
      </c>
      <c r="B39" s="126"/>
      <c r="C39" s="223">
        <v>0</v>
      </c>
      <c r="D39" s="223">
        <v>0</v>
      </c>
    </row>
    <row r="40" spans="1:5">
      <c r="A40" s="121" t="s">
        <v>73</v>
      </c>
      <c r="B40" s="126"/>
      <c r="C40" s="223">
        <v>0</v>
      </c>
      <c r="D40" s="223">
        <v>-5000</v>
      </c>
    </row>
    <row r="41" spans="1:5" hidden="1">
      <c r="A41" s="121" t="s">
        <v>74</v>
      </c>
      <c r="B41" s="126"/>
      <c r="C41" s="223">
        <v>0</v>
      </c>
      <c r="D41" s="223">
        <v>0</v>
      </c>
    </row>
    <row r="42" spans="1:5" hidden="1">
      <c r="A42" s="121" t="s">
        <v>75</v>
      </c>
      <c r="B42" s="126"/>
      <c r="C42" s="223">
        <v>0</v>
      </c>
      <c r="D42" s="223">
        <v>0</v>
      </c>
    </row>
    <row r="43" spans="1:5">
      <c r="A43" s="119" t="s">
        <v>76</v>
      </c>
      <c r="B43" s="125" t="s">
        <v>40</v>
      </c>
      <c r="C43" s="223">
        <f>SUM(C44:C50)</f>
        <v>19422</v>
      </c>
      <c r="D43" s="223">
        <v>0</v>
      </c>
    </row>
    <row r="44" spans="1:5" hidden="1">
      <c r="A44" s="121" t="s">
        <v>69</v>
      </c>
      <c r="B44" s="126"/>
      <c r="C44" s="223">
        <v>0</v>
      </c>
      <c r="D44" s="223">
        <v>0</v>
      </c>
    </row>
    <row r="45" spans="1:5" hidden="1">
      <c r="A45" s="121" t="s">
        <v>70</v>
      </c>
      <c r="B45" s="126"/>
      <c r="C45" s="223">
        <v>0</v>
      </c>
      <c r="D45" s="223">
        <v>0</v>
      </c>
    </row>
    <row r="46" spans="1:5">
      <c r="A46" s="121" t="s">
        <v>71</v>
      </c>
      <c r="B46" s="126"/>
      <c r="C46" s="223">
        <v>19422</v>
      </c>
      <c r="D46" s="223">
        <v>0</v>
      </c>
    </row>
    <row r="47" spans="1:5" hidden="1">
      <c r="A47" s="121" t="s">
        <v>72</v>
      </c>
      <c r="B47" s="126"/>
      <c r="C47" s="154">
        <v>0</v>
      </c>
      <c r="D47" s="154">
        <v>0</v>
      </c>
    </row>
    <row r="48" spans="1:5" hidden="1">
      <c r="A48" s="121" t="s">
        <v>73</v>
      </c>
      <c r="B48" s="126"/>
      <c r="C48" s="154">
        <v>0</v>
      </c>
      <c r="D48" s="154">
        <v>0</v>
      </c>
    </row>
    <row r="49" spans="1:4" hidden="1">
      <c r="A49" s="121" t="s">
        <v>74</v>
      </c>
      <c r="B49" s="126"/>
      <c r="C49" s="154">
        <v>0</v>
      </c>
      <c r="D49" s="154">
        <v>0</v>
      </c>
    </row>
    <row r="50" spans="1:4" hidden="1">
      <c r="A50" s="121" t="s">
        <v>75</v>
      </c>
      <c r="B50" s="126"/>
      <c r="C50" s="154">
        <v>0</v>
      </c>
      <c r="D50" s="154">
        <v>0</v>
      </c>
    </row>
    <row r="51" spans="1:4">
      <c r="A51" s="123" t="s">
        <v>77</v>
      </c>
      <c r="B51" s="124"/>
      <c r="C51" s="222">
        <f>C35+C43</f>
        <v>-78908</v>
      </c>
      <c r="D51" s="222">
        <f>D35</f>
        <v>-1150496</v>
      </c>
    </row>
    <row r="52" spans="1:4">
      <c r="A52" s="123" t="s">
        <v>78</v>
      </c>
      <c r="B52" s="124"/>
      <c r="C52" s="155"/>
      <c r="D52" s="155"/>
    </row>
    <row r="53" spans="1:4">
      <c r="A53" s="119" t="s">
        <v>79</v>
      </c>
      <c r="B53" s="120"/>
      <c r="C53" s="221">
        <f>SUM(C54:C58)</f>
        <v>22978</v>
      </c>
      <c r="D53" s="221">
        <f>SUM(D54:D58)</f>
        <v>-24668</v>
      </c>
    </row>
    <row r="54" spans="1:4">
      <c r="A54" s="121" t="s">
        <v>80</v>
      </c>
      <c r="B54" s="122" t="s">
        <v>40</v>
      </c>
      <c r="C54" s="223">
        <v>0</v>
      </c>
      <c r="D54" s="223">
        <v>0</v>
      </c>
    </row>
    <row r="55" spans="1:4">
      <c r="A55" s="121" t="s">
        <v>81</v>
      </c>
      <c r="B55" s="122" t="s">
        <v>45</v>
      </c>
      <c r="C55" s="223">
        <v>0</v>
      </c>
      <c r="D55" s="223">
        <v>0</v>
      </c>
    </row>
    <row r="56" spans="1:4">
      <c r="A56" s="121" t="s">
        <v>82</v>
      </c>
      <c r="B56" s="122" t="s">
        <v>45</v>
      </c>
      <c r="C56" s="223">
        <v>-73658</v>
      </c>
      <c r="D56" s="223">
        <v>-82389</v>
      </c>
    </row>
    <row r="57" spans="1:4">
      <c r="A57" s="121" t="s">
        <v>83</v>
      </c>
      <c r="B57" s="122" t="s">
        <v>40</v>
      </c>
      <c r="C57" s="223">
        <v>96636</v>
      </c>
      <c r="D57" s="223">
        <v>57721</v>
      </c>
    </row>
    <row r="58" spans="1:4" hidden="1">
      <c r="A58" s="121" t="s">
        <v>84</v>
      </c>
      <c r="B58" s="122" t="s">
        <v>40</v>
      </c>
      <c r="C58" s="154">
        <v>0</v>
      </c>
      <c r="D58" s="154">
        <v>0</v>
      </c>
    </row>
    <row r="59" spans="1:4">
      <c r="A59" s="119" t="s">
        <v>85</v>
      </c>
      <c r="B59" s="120"/>
      <c r="C59" s="221">
        <f>C60+C65</f>
        <v>1989083</v>
      </c>
      <c r="D59" s="221">
        <f>D60+D65</f>
        <v>125408</v>
      </c>
    </row>
    <row r="60" spans="1:4">
      <c r="A60" s="121" t="s">
        <v>86</v>
      </c>
      <c r="B60" s="126"/>
      <c r="C60" s="223">
        <f>C62+C64</f>
        <v>2994502</v>
      </c>
      <c r="D60" s="223">
        <f>D62+D64</f>
        <v>721247</v>
      </c>
    </row>
    <row r="61" spans="1:4">
      <c r="A61" s="121" t="s">
        <v>87</v>
      </c>
      <c r="B61" s="122" t="s">
        <v>40</v>
      </c>
      <c r="C61" s="223">
        <v>0</v>
      </c>
      <c r="D61" s="223">
        <v>0</v>
      </c>
    </row>
    <row r="62" spans="1:4">
      <c r="A62" s="121" t="s">
        <v>88</v>
      </c>
      <c r="B62" s="122" t="s">
        <v>40</v>
      </c>
      <c r="C62" s="223">
        <v>1344502</v>
      </c>
      <c r="D62" s="223">
        <v>478800</v>
      </c>
    </row>
    <row r="63" spans="1:4">
      <c r="A63" s="121" t="s">
        <v>89</v>
      </c>
      <c r="B63" s="122" t="s">
        <v>40</v>
      </c>
      <c r="C63" s="223">
        <v>0</v>
      </c>
      <c r="D63" s="223">
        <v>0</v>
      </c>
    </row>
    <row r="64" spans="1:4">
      <c r="A64" s="121" t="s">
        <v>90</v>
      </c>
      <c r="B64" s="122" t="s">
        <v>40</v>
      </c>
      <c r="C64" s="223">
        <f>150000+1500000</f>
        <v>1650000</v>
      </c>
      <c r="D64" s="223">
        <v>242447</v>
      </c>
    </row>
    <row r="65" spans="1:6">
      <c r="A65" s="121" t="s">
        <v>91</v>
      </c>
      <c r="B65" s="126"/>
      <c r="C65" s="223">
        <f>C67+C69</f>
        <v>-1005419</v>
      </c>
      <c r="D65" s="223">
        <f>D67+D69</f>
        <v>-595839</v>
      </c>
    </row>
    <row r="66" spans="1:6">
      <c r="A66" s="121" t="s">
        <v>87</v>
      </c>
      <c r="B66" s="122" t="s">
        <v>45</v>
      </c>
      <c r="C66" s="223">
        <v>0</v>
      </c>
      <c r="D66" s="223">
        <v>0</v>
      </c>
    </row>
    <row r="67" spans="1:6">
      <c r="A67" s="121" t="s">
        <v>88</v>
      </c>
      <c r="B67" s="122" t="s">
        <v>45</v>
      </c>
      <c r="C67" s="223">
        <v>-911674</v>
      </c>
      <c r="D67" s="223">
        <v>-371589</v>
      </c>
      <c r="F67" s="77"/>
    </row>
    <row r="68" spans="1:6" hidden="1">
      <c r="A68" s="121" t="s">
        <v>89</v>
      </c>
      <c r="B68" s="122" t="s">
        <v>45</v>
      </c>
      <c r="C68" s="223">
        <v>0</v>
      </c>
      <c r="D68" s="223">
        <v>0</v>
      </c>
    </row>
    <row r="69" spans="1:6">
      <c r="A69" s="121" t="s">
        <v>90</v>
      </c>
      <c r="B69" s="122" t="s">
        <v>45</v>
      </c>
      <c r="C69" s="223">
        <v>-93745</v>
      </c>
      <c r="D69" s="223">
        <v>-224250</v>
      </c>
    </row>
    <row r="70" spans="1:6" hidden="1">
      <c r="A70" s="119" t="s">
        <v>92</v>
      </c>
      <c r="B70" s="120"/>
      <c r="C70" s="153"/>
      <c r="D70" s="153"/>
    </row>
    <row r="71" spans="1:6" hidden="1">
      <c r="A71" s="121" t="s">
        <v>93</v>
      </c>
      <c r="B71" s="122" t="s">
        <v>45</v>
      </c>
      <c r="C71" s="154">
        <v>0</v>
      </c>
      <c r="D71" s="154">
        <v>0</v>
      </c>
    </row>
    <row r="72" spans="1:6" hidden="1">
      <c r="A72" s="121" t="s">
        <v>94</v>
      </c>
      <c r="B72" s="122" t="s">
        <v>45</v>
      </c>
      <c r="C72" s="154">
        <v>0</v>
      </c>
      <c r="D72" s="154">
        <v>0</v>
      </c>
    </row>
    <row r="73" spans="1:6">
      <c r="A73" s="123" t="s">
        <v>95</v>
      </c>
      <c r="B73" s="124"/>
      <c r="C73" s="222">
        <f>C53+C59</f>
        <v>2012061</v>
      </c>
      <c r="D73" s="222">
        <f>D53+D59</f>
        <v>100740</v>
      </c>
    </row>
    <row r="74" spans="1:6">
      <c r="A74" s="123" t="s">
        <v>96</v>
      </c>
      <c r="B74" s="124"/>
      <c r="C74" s="222">
        <f>-C17</f>
        <v>715</v>
      </c>
      <c r="D74" s="222">
        <v>-77233</v>
      </c>
    </row>
    <row r="75" spans="1:6">
      <c r="A75" s="123" t="s">
        <v>97</v>
      </c>
      <c r="B75" s="124"/>
      <c r="C75" s="222">
        <f>C33+C51+C73+C74</f>
        <v>1476629</v>
      </c>
      <c r="D75" s="222">
        <f>D33+D51+D73+D74</f>
        <v>-13218</v>
      </c>
    </row>
    <row r="76" spans="1:6">
      <c r="A76" s="127" t="s">
        <v>98</v>
      </c>
      <c r="B76" s="128"/>
      <c r="C76" s="224">
        <v>247202</v>
      </c>
      <c r="D76" s="224">
        <v>260420</v>
      </c>
    </row>
    <row r="77" spans="1:6">
      <c r="A77" s="127" t="s">
        <v>99</v>
      </c>
      <c r="B77" s="128"/>
      <c r="C77" s="224">
        <v>1723831</v>
      </c>
      <c r="D77" s="224">
        <v>247202</v>
      </c>
    </row>
    <row r="78" spans="1:6">
      <c r="A78" s="129"/>
      <c r="B78" s="129"/>
      <c r="C78" s="156"/>
      <c r="D78" s="156"/>
    </row>
    <row r="79" spans="1:6">
      <c r="A79" s="216" t="s">
        <v>1517</v>
      </c>
      <c r="B79" s="216"/>
      <c r="C79" s="216"/>
      <c r="D79" s="216"/>
    </row>
    <row r="80" spans="1:6">
      <c r="A80" s="216" t="s">
        <v>1486</v>
      </c>
      <c r="B80" s="216"/>
      <c r="C80" s="216"/>
      <c r="D80" s="216"/>
    </row>
  </sheetData>
  <mergeCells count="5">
    <mergeCell ref="A1:D1"/>
    <mergeCell ref="A2:D2"/>
    <mergeCell ref="A3:D3"/>
    <mergeCell ref="A79:D79"/>
    <mergeCell ref="A80:D80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balance 2018</vt:lpstr>
      <vt:lpstr>pyg 2018</vt:lpstr>
      <vt:lpstr>balance 2017</vt:lpstr>
      <vt:lpstr>pyg 2017</vt:lpstr>
      <vt:lpstr>Balance 2018 memoria</vt:lpstr>
      <vt:lpstr>PyG 2018 memoria</vt:lpstr>
      <vt:lpstr>ECPN-A</vt:lpstr>
      <vt:lpstr>ECPN-B</vt:lpstr>
      <vt:lpstr>EFE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*BALANCE ABREVIADO</dc:title>
  <dc:creator>ESTHER</dc:creator>
  <cp:lastModifiedBy>Dayana Garcia Meza</cp:lastModifiedBy>
  <cp:lastPrinted>2019-04-26T06:55:22Z</cp:lastPrinted>
  <dcterms:created xsi:type="dcterms:W3CDTF">2018-10-19T06:47:18Z</dcterms:created>
  <dcterms:modified xsi:type="dcterms:W3CDTF">2019-04-26T07:02:06Z</dcterms:modified>
</cp:coreProperties>
</file>